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diepro/Downloads/"/>
    </mc:Choice>
  </mc:AlternateContent>
  <xr:revisionPtr revIDLastSave="0" documentId="13_ncr:1_{BF7CD112-B79F-1047-83F2-62E8E56FBC1D}" xr6:coauthVersionLast="47" xr6:coauthVersionMax="47" xr10:uidLastSave="{00000000-0000-0000-0000-000000000000}"/>
  <bookViews>
    <workbookView xWindow="6060" yWindow="940" windowWidth="28040" windowHeight="17440" activeTab="7" xr2:uid="{9C8AF8E0-F7C8-374A-A1EB-822FB7CE0B86}"/>
  </bookViews>
  <sheets>
    <sheet name="ISOCOM_1IT - 2023" sheetId="4" r:id="rId1"/>
    <sheet name="ISOCOM_1IT - 2024" sheetId="12" r:id="rId2"/>
    <sheet name="ISOCOM_1IT - 2025" sheetId="13" r:id="rId3"/>
    <sheet name="ISOCOM_1IT - 2026" sheetId="14" r:id="rId4"/>
    <sheet name="ISOCOM_1IT - 2027" sheetId="15" r:id="rId5"/>
    <sheet name="ISOCOM_1IT - 2028" sheetId="16" r:id="rId6"/>
    <sheet name="ISOCOM_1IT - 2029" sheetId="17" r:id="rId7"/>
    <sheet name="Matrice Generale - TOTAL" sheetId="11" r:id="rId8"/>
    <sheet name="Metadati" sheetId="3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" i="17" l="1"/>
  <c r="I5" i="11" s="1"/>
  <c r="O5" i="16"/>
  <c r="H5" i="11" s="1"/>
  <c r="O5" i="15"/>
  <c r="G5" i="11" s="1"/>
  <c r="O5" i="14"/>
  <c r="F5" i="11" s="1"/>
  <c r="O5" i="13"/>
  <c r="E5" i="11" s="1"/>
  <c r="O5" i="12"/>
  <c r="D5" i="11" s="1"/>
  <c r="H18" i="11" l="1"/>
  <c r="G9" i="11"/>
  <c r="G15" i="11"/>
  <c r="G16" i="11"/>
  <c r="F9" i="11"/>
  <c r="E4" i="11"/>
  <c r="E7" i="11"/>
  <c r="E13" i="11"/>
  <c r="N19" i="17"/>
  <c r="M19" i="17"/>
  <c r="L19" i="17"/>
  <c r="K19" i="17"/>
  <c r="J19" i="17"/>
  <c r="I19" i="17"/>
  <c r="H19" i="17"/>
  <c r="G19" i="17"/>
  <c r="F19" i="17"/>
  <c r="E19" i="17"/>
  <c r="D19" i="17"/>
  <c r="C19" i="17"/>
  <c r="O18" i="17"/>
  <c r="I18" i="11" s="1"/>
  <c r="O17" i="17"/>
  <c r="I17" i="11" s="1"/>
  <c r="O16" i="17"/>
  <c r="I16" i="11" s="1"/>
  <c r="O15" i="17"/>
  <c r="I15" i="11" s="1"/>
  <c r="O14" i="17"/>
  <c r="I14" i="11" s="1"/>
  <c r="O13" i="17"/>
  <c r="I13" i="11" s="1"/>
  <c r="O12" i="17"/>
  <c r="I12" i="11" s="1"/>
  <c r="O11" i="17"/>
  <c r="I11" i="11" s="1"/>
  <c r="O10" i="17"/>
  <c r="I10" i="11" s="1"/>
  <c r="O9" i="17"/>
  <c r="I9" i="11" s="1"/>
  <c r="O8" i="17"/>
  <c r="I8" i="11" s="1"/>
  <c r="O7" i="17"/>
  <c r="I7" i="11" s="1"/>
  <c r="O6" i="17"/>
  <c r="O4" i="17"/>
  <c r="I4" i="11" s="1"/>
  <c r="O3" i="17"/>
  <c r="I3" i="11" s="1"/>
  <c r="N19" i="16"/>
  <c r="M19" i="16"/>
  <c r="L19" i="16"/>
  <c r="K19" i="16"/>
  <c r="J19" i="16"/>
  <c r="I19" i="16"/>
  <c r="H19" i="16"/>
  <c r="G19" i="16"/>
  <c r="F19" i="16"/>
  <c r="E19" i="16"/>
  <c r="D19" i="16"/>
  <c r="C19" i="16"/>
  <c r="O18" i="16"/>
  <c r="O17" i="16"/>
  <c r="H17" i="11" s="1"/>
  <c r="O16" i="16"/>
  <c r="H16" i="11" s="1"/>
  <c r="O15" i="16"/>
  <c r="H15" i="11" s="1"/>
  <c r="O14" i="16"/>
  <c r="H14" i="11" s="1"/>
  <c r="O13" i="16"/>
  <c r="H13" i="11" s="1"/>
  <c r="O12" i="16"/>
  <c r="H12" i="11" s="1"/>
  <c r="O11" i="16"/>
  <c r="H11" i="11" s="1"/>
  <c r="O10" i="16"/>
  <c r="H10" i="11" s="1"/>
  <c r="O9" i="16"/>
  <c r="H9" i="11" s="1"/>
  <c r="O8" i="16"/>
  <c r="H8" i="11" s="1"/>
  <c r="O7" i="16"/>
  <c r="H7" i="11" s="1"/>
  <c r="O6" i="16"/>
  <c r="O4" i="16"/>
  <c r="H4" i="11" s="1"/>
  <c r="O3" i="16"/>
  <c r="H3" i="11" s="1"/>
  <c r="N19" i="15"/>
  <c r="M19" i="15"/>
  <c r="L19" i="15"/>
  <c r="K19" i="15"/>
  <c r="J19" i="15"/>
  <c r="I19" i="15"/>
  <c r="H19" i="15"/>
  <c r="G19" i="15"/>
  <c r="F19" i="15"/>
  <c r="E19" i="15"/>
  <c r="D19" i="15"/>
  <c r="C19" i="15"/>
  <c r="O18" i="15"/>
  <c r="G18" i="11" s="1"/>
  <c r="O17" i="15"/>
  <c r="G17" i="11" s="1"/>
  <c r="O16" i="15"/>
  <c r="O15" i="15"/>
  <c r="O14" i="15"/>
  <c r="G14" i="11" s="1"/>
  <c r="O13" i="15"/>
  <c r="G13" i="11" s="1"/>
  <c r="O12" i="15"/>
  <c r="G12" i="11" s="1"/>
  <c r="O11" i="15"/>
  <c r="G11" i="11" s="1"/>
  <c r="O10" i="15"/>
  <c r="G10" i="11" s="1"/>
  <c r="O9" i="15"/>
  <c r="O8" i="15"/>
  <c r="G8" i="11" s="1"/>
  <c r="O7" i="15"/>
  <c r="G7" i="11" s="1"/>
  <c r="O6" i="15"/>
  <c r="O4" i="15"/>
  <c r="G4" i="11" s="1"/>
  <c r="O3" i="15"/>
  <c r="G3" i="11" s="1"/>
  <c r="N19" i="14"/>
  <c r="M19" i="14"/>
  <c r="L19" i="14"/>
  <c r="K19" i="14"/>
  <c r="J19" i="14"/>
  <c r="I19" i="14"/>
  <c r="H19" i="14"/>
  <c r="G19" i="14"/>
  <c r="F19" i="14"/>
  <c r="E19" i="14"/>
  <c r="D19" i="14"/>
  <c r="C19" i="14"/>
  <c r="O18" i="14"/>
  <c r="F18" i="11" s="1"/>
  <c r="O17" i="14"/>
  <c r="F17" i="11" s="1"/>
  <c r="O16" i="14"/>
  <c r="F16" i="11" s="1"/>
  <c r="O15" i="14"/>
  <c r="F15" i="11" s="1"/>
  <c r="O14" i="14"/>
  <c r="F14" i="11" s="1"/>
  <c r="O13" i="14"/>
  <c r="F13" i="11" s="1"/>
  <c r="O12" i="14"/>
  <c r="F12" i="11" s="1"/>
  <c r="O11" i="14"/>
  <c r="F11" i="11" s="1"/>
  <c r="O10" i="14"/>
  <c r="F10" i="11" s="1"/>
  <c r="O9" i="14"/>
  <c r="O8" i="14"/>
  <c r="F8" i="11" s="1"/>
  <c r="O7" i="14"/>
  <c r="F7" i="11" s="1"/>
  <c r="O6" i="14"/>
  <c r="F6" i="11" s="1"/>
  <c r="O4" i="14"/>
  <c r="F4" i="11" s="1"/>
  <c r="O3" i="14"/>
  <c r="F3" i="11" s="1"/>
  <c r="N19" i="13"/>
  <c r="M19" i="13"/>
  <c r="L19" i="13"/>
  <c r="K19" i="13"/>
  <c r="J19" i="13"/>
  <c r="I19" i="13"/>
  <c r="H19" i="13"/>
  <c r="G19" i="13"/>
  <c r="F19" i="13"/>
  <c r="E19" i="13"/>
  <c r="D19" i="13"/>
  <c r="C19" i="13"/>
  <c r="O18" i="13"/>
  <c r="E18" i="11" s="1"/>
  <c r="O17" i="13"/>
  <c r="E17" i="11" s="1"/>
  <c r="O16" i="13"/>
  <c r="E16" i="11" s="1"/>
  <c r="O15" i="13"/>
  <c r="E15" i="11" s="1"/>
  <c r="O14" i="13"/>
  <c r="E14" i="11" s="1"/>
  <c r="O13" i="13"/>
  <c r="O12" i="13"/>
  <c r="E12" i="11" s="1"/>
  <c r="O11" i="13"/>
  <c r="E11" i="11" s="1"/>
  <c r="O10" i="13"/>
  <c r="E10" i="11" s="1"/>
  <c r="O9" i="13"/>
  <c r="E9" i="11" s="1"/>
  <c r="O8" i="13"/>
  <c r="E8" i="11" s="1"/>
  <c r="O7" i="13"/>
  <c r="O6" i="13"/>
  <c r="O4" i="13"/>
  <c r="O3" i="13"/>
  <c r="E3" i="11" s="1"/>
  <c r="N19" i="12"/>
  <c r="M19" i="12"/>
  <c r="L19" i="12"/>
  <c r="K19" i="12"/>
  <c r="J19" i="12"/>
  <c r="I19" i="12"/>
  <c r="H19" i="12"/>
  <c r="G19" i="12"/>
  <c r="F19" i="12"/>
  <c r="E19" i="12"/>
  <c r="D19" i="12"/>
  <c r="C19" i="12"/>
  <c r="O18" i="12"/>
  <c r="D18" i="11" s="1"/>
  <c r="O17" i="12"/>
  <c r="D17" i="11" s="1"/>
  <c r="O16" i="12"/>
  <c r="D16" i="11" s="1"/>
  <c r="O15" i="12"/>
  <c r="D15" i="11" s="1"/>
  <c r="O14" i="12"/>
  <c r="D14" i="11" s="1"/>
  <c r="O13" i="12"/>
  <c r="D13" i="11" s="1"/>
  <c r="O12" i="12"/>
  <c r="D12" i="11" s="1"/>
  <c r="O11" i="12"/>
  <c r="D11" i="11" s="1"/>
  <c r="O10" i="12"/>
  <c r="D10" i="11" s="1"/>
  <c r="O9" i="12"/>
  <c r="D9" i="11" s="1"/>
  <c r="O8" i="12"/>
  <c r="D8" i="11" s="1"/>
  <c r="O7" i="12"/>
  <c r="D7" i="11" s="1"/>
  <c r="O6" i="12"/>
  <c r="D6" i="11" s="1"/>
  <c r="O4" i="12"/>
  <c r="D4" i="11" s="1"/>
  <c r="O3" i="12"/>
  <c r="D3" i="11" s="1"/>
  <c r="N19" i="4"/>
  <c r="M19" i="4"/>
  <c r="L19" i="4"/>
  <c r="K19" i="4"/>
  <c r="J19" i="4"/>
  <c r="I19" i="4"/>
  <c r="H19" i="4"/>
  <c r="G19" i="4"/>
  <c r="F19" i="4"/>
  <c r="E19" i="4"/>
  <c r="D19" i="4"/>
  <c r="C19" i="4"/>
  <c r="O3" i="4"/>
  <c r="C3" i="11" s="1"/>
  <c r="O4" i="4"/>
  <c r="C4" i="11" s="1"/>
  <c r="O5" i="4"/>
  <c r="C5" i="11" s="1"/>
  <c r="O6" i="4"/>
  <c r="C6" i="11" s="1"/>
  <c r="O7" i="4"/>
  <c r="C7" i="11" s="1"/>
  <c r="O8" i="4"/>
  <c r="C8" i="11" s="1"/>
  <c r="O9" i="4"/>
  <c r="C9" i="11" s="1"/>
  <c r="O10" i="4"/>
  <c r="C10" i="11" s="1"/>
  <c r="O11" i="4"/>
  <c r="C11" i="11" s="1"/>
  <c r="O12" i="4"/>
  <c r="C12" i="11" s="1"/>
  <c r="O13" i="4"/>
  <c r="C13" i="11" s="1"/>
  <c r="O14" i="4"/>
  <c r="C14" i="11" s="1"/>
  <c r="O15" i="4"/>
  <c r="C15" i="11" s="1"/>
  <c r="O16" i="4"/>
  <c r="C16" i="11" s="1"/>
  <c r="O17" i="4"/>
  <c r="C17" i="11" s="1"/>
  <c r="O18" i="4"/>
  <c r="C18" i="11" s="1"/>
  <c r="I6" i="11" l="1"/>
  <c r="H6" i="11"/>
  <c r="G6" i="11"/>
  <c r="E6" i="11"/>
  <c r="H19" i="11"/>
  <c r="P19" i="16"/>
  <c r="G19" i="11"/>
  <c r="P19" i="15"/>
  <c r="P19" i="14"/>
  <c r="F19" i="11"/>
  <c r="P19" i="13"/>
  <c r="E19" i="11"/>
  <c r="P19" i="4"/>
  <c r="J18" i="11"/>
  <c r="J4" i="11"/>
  <c r="J6" i="11"/>
  <c r="J17" i="11"/>
  <c r="P19" i="12"/>
  <c r="J3" i="11"/>
  <c r="D19" i="11"/>
  <c r="J16" i="11"/>
  <c r="I19" i="11"/>
  <c r="P19" i="17"/>
  <c r="J9" i="11"/>
  <c r="J11" i="11"/>
  <c r="J10" i="11"/>
  <c r="J12" i="11"/>
  <c r="J15" i="11"/>
  <c r="J14" i="11"/>
  <c r="J13" i="11"/>
  <c r="J8" i="11"/>
  <c r="J7" i="11"/>
  <c r="C19" i="11"/>
  <c r="K19" i="11" l="1"/>
</calcChain>
</file>

<file path=xl/sharedStrings.xml><?xml version="1.0" encoding="utf-8"?>
<sst xmlns="http://schemas.openxmlformats.org/spreadsheetml/2006/main" count="414" uniqueCount="71">
  <si>
    <t>FEB</t>
  </si>
  <si>
    <t>MAR</t>
  </si>
  <si>
    <t>APR</t>
  </si>
  <si>
    <t>MAG</t>
  </si>
  <si>
    <t>GIU</t>
  </si>
  <si>
    <t>LUG</t>
  </si>
  <si>
    <t>AGO</t>
  </si>
  <si>
    <t>SETT</t>
  </si>
  <si>
    <t>OTT</t>
  </si>
  <si>
    <t>NOV</t>
  </si>
  <si>
    <t>DIC</t>
  </si>
  <si>
    <t>Codice Indicatore</t>
  </si>
  <si>
    <t>Descrizione</t>
  </si>
  <si>
    <t>GEN</t>
  </si>
  <si>
    <t>2023</t>
  </si>
  <si>
    <t>2024</t>
  </si>
  <si>
    <t>2025</t>
  </si>
  <si>
    <t>2026</t>
  </si>
  <si>
    <t>2027</t>
  </si>
  <si>
    <t>2028</t>
  </si>
  <si>
    <t>2029</t>
  </si>
  <si>
    <t xml:space="preserve"> ISOCOM_1IT - Iniziative e prodotti di comunicazione, informazione e visibilità realizzati</t>
  </si>
  <si>
    <t>AZIONE/STRUMENTO</t>
  </si>
  <si>
    <t>Campagne di comunicazione realizzate</t>
  </si>
  <si>
    <t>n. di campagne prodotte</t>
  </si>
  <si>
    <t>Campagne stampa</t>
  </si>
  <si>
    <t xml:space="preserve">n. di publiredazionali </t>
  </si>
  <si>
    <t>Campagne di web e digital PR</t>
  </si>
  <si>
    <t>Eventi</t>
  </si>
  <si>
    <t>n. di eventi</t>
  </si>
  <si>
    <t>Seminari e workshop e webinar</t>
  </si>
  <si>
    <t>n. di seminari, workshop e webinar</t>
  </si>
  <si>
    <t>Attività itineranti</t>
  </si>
  <si>
    <t>Web</t>
  </si>
  <si>
    <t>Social media</t>
  </si>
  <si>
    <t>Materiali informativi, editoriali, promozionali</t>
  </si>
  <si>
    <t>n. di prodotti realizzati (opuscoli, brochure, pubblicazioni…)</t>
  </si>
  <si>
    <t xml:space="preserve">Prodotti audio-video e multimediali </t>
  </si>
  <si>
    <t>n. di spot radio prodotti</t>
  </si>
  <si>
    <t>n. di streaming/podcast realizzati</t>
  </si>
  <si>
    <t>Relazioni con la stampa</t>
  </si>
  <si>
    <t>n. di comunicati stampa diffusi</t>
  </si>
  <si>
    <t>n. di conferenze stampa realizzate</t>
  </si>
  <si>
    <t>n. di roadshow itineranti</t>
  </si>
  <si>
    <t>n. di account attivati o utilizzati</t>
  </si>
  <si>
    <t xml:space="preserve">n. di messaggi inviati sui diversi canali social (post FB + Tweet + Post IG + Stories)
</t>
  </si>
  <si>
    <t>n. pagine news web pubblicate su sito del Programma</t>
  </si>
  <si>
    <t>n. di video realizzati</t>
  </si>
  <si>
    <t>n. di prodotti multimediali/motion graphic realizzate</t>
  </si>
  <si>
    <t>INDCATORE DI OUTPUT</t>
  </si>
  <si>
    <t>TOT</t>
  </si>
  <si>
    <t>ISOCOM_1IT</t>
  </si>
  <si>
    <t>Iniziative e prodotti di comunicazione, informazione e visibilità realizzati</t>
  </si>
  <si>
    <t>Indicatore</t>
  </si>
  <si>
    <t xml:space="preserve">Voce </t>
  </si>
  <si>
    <t>n. di messaggi inviati sui diversi canali social (post FB + Tweet + Post IG + Stories)</t>
  </si>
  <si>
    <t>Numero di soggetti prodotti per campagne di comunicazione integrate o singole (campagne web, campagne tv, campagne radio, campagne outdoor etc). Il valore non contempla il numero di passaggi per ciascun mezzo</t>
  </si>
  <si>
    <t>Numero di pubiredazionali prodotti (il valore non contepla il numero di uscite e spazi acquisatti o il numero di copie diffuse)</t>
  </si>
  <si>
    <t>Numero di seminari workshop (in presenza o ibridi) e di webinar  organizzati (il valore non contempla il numero di partecipanti)</t>
  </si>
  <si>
    <t>Numero di eventi in presenza o ibridi organizzati (il valore non contempla il numero di partecipanti)</t>
  </si>
  <si>
    <t>Numero di incontri itineranti sul territorio organizzati (il valore contempla il numero di tappe, ma non contempla il numero di partecipanti)</t>
  </si>
  <si>
    <t>Numero degli articolo pubblicati sul sito web del Programma (il valore non contempla visualizzazioni, visitatori unici etc)</t>
  </si>
  <si>
    <t>Numero degli account social attivati, ribrandizzati o utilizzati (qualora si utilizzino account istituzionali dell'organizzazione titolare) per la comunicazione del PR/PN</t>
  </si>
  <si>
    <t>Numero di post suu FB + Nuero di Tweet + Numero di Post e Stories IG.( Il valore non contempla i retweet, i link, i follower e le interazioni di qualsiasi natura)</t>
  </si>
  <si>
    <t>Numero di opuscoli, leaflet, brochure, pubblicazioni, cataloghi, newslter etc (sia digitali che cartacei) realizzati. (Il valore non contempla il numero delle copie diffuse e/o lette, ma solo il numero  dei prodotti rilasciati)</t>
  </si>
  <si>
    <t>Numero di spot radio prodotti (il valore non contempla il numero di ascoltatori, di passaggi radio etc)</t>
  </si>
  <si>
    <t>Numero di video, videointerviste, spot tv/web  realizzati (il  valore non contempla il numero di visualizzazioni o di passaggi in caso di spot tv)</t>
  </si>
  <si>
    <t>Numero di prodotti multimediali  (es. motion graphic) diversi dai video, dagli spot, dalle videointerviste. (il valore non contempla il numero di visualizzazioni)</t>
  </si>
  <si>
    <t>Numero di streaming realizzati e/o di podcast realizzati (il valore non contempla il numero di visualizzazioni)</t>
  </si>
  <si>
    <t>Numero di comunicati stampa realizzati e diffusi agli organi di stampa  (il valore non contempla le news pubblicate sul proprio sito web e non pinviate sotto forma di comunicato stampa alle testate locali, nazionali e digitali)</t>
  </si>
  <si>
    <t>Numero di conferenze stampa organizzate e realizzate (il valore non contempla il numero di giornalisti coinvolti)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</si>
</sst>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6" tint="0.79998168889431442"/>
      </patternFill>
    </fill>
  </fills>
  <borders count="5">
    <border>
      <left/>
      <right/>
      <top/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thin">
        <color rgb="FFA6A6A6"/>
      </bottom>
      <diagonal/>
    </border>
    <border>
      <left/>
      <right/>
      <top style="thin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3" borderId="0" xfId="0" applyFont="1" applyFill="1"/>
    <xf numFmtId="0" fontId="1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17" fontId="4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6" fillId="4" borderId="0" xfId="0" applyFont="1" applyFill="1"/>
    <xf numFmtId="1" fontId="4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applyProtection="1">
      <protection hidden="1"/>
    </xf>
    <xf numFmtId="0" fontId="6" fillId="4" borderId="0" xfId="0" applyFont="1" applyFill="1" applyProtection="1">
      <protection hidden="1"/>
    </xf>
    <xf numFmtId="0" fontId="1" fillId="0" borderId="0" xfId="0" applyFont="1" applyAlignment="1">
      <alignment horizontal="center"/>
    </xf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center" vertical="center"/>
    </xf>
  </cellXfs>
  <cellStyles count="1">
    <cellStyle name="Normale" xfId="0" builtinId="0"/>
  </cellStyles>
  <dxfs count="246"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alignment horizontal="center" vertical="center" textRotation="0" wrapText="0" indent="0" justifyLastLine="0" shrinkToFit="0" readingOrder="0"/>
      <protection locked="1" hidden="1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 style="thin">
          <color theme="0" tint="-0.34998626667073579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/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1" hidden="1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i/>
        <sz val="10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0" tint="-0.34998626667073579"/>
        </top>
        <bottom style="thin">
          <color theme="0" tint="-0.34998626667073579"/>
        </bottom>
      </border>
    </dxf>
    <dxf>
      <border outline="0">
        <left style="thin">
          <color rgb="FFA6A6A6"/>
        </left>
        <right style="medium">
          <color rgb="FFA6A6A6"/>
        </right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theme="0" tint="-0.34998626667073579"/>
        </left>
        <right style="medium">
          <color theme="0" tint="-0.34998626667073579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D447A77-A120-4946-B0E0-A42AE4D0CBC2}" name="Tabella24" displayName="Tabella24" ref="A2:N19" totalsRowCount="1" headerRowDxfId="245" dataDxfId="243" headerRowBorderDxfId="244" tableBorderDxfId="242">
  <autoFilter ref="A2:N18" xr:uid="{AF77334E-B2AA-8640-A959-2B43A009F5CE}"/>
  <tableColumns count="14">
    <tableColumn id="1" xr3:uid="{4AA51623-7158-354C-AAA9-E642BC05CD33}" name="AZIONE/STRUMENTO" dataDxfId="241" totalsRowDxfId="106"/>
    <tableColumn id="2" xr3:uid="{16F5C406-6326-854B-A613-055C851A0E30}" name="INDCATORE DI OUTPUT" dataDxfId="240" totalsRowDxfId="105"/>
    <tableColumn id="3" xr3:uid="{2789E5BB-4D42-3F42-ADB8-F26DDD720225}" name="GEN" totalsRowFunction="sum" dataDxfId="239" totalsRowDxfId="104"/>
    <tableColumn id="4" xr3:uid="{8C42EE24-4D98-844D-8DA9-46F6F0FA5F72}" name="FEB" totalsRowFunction="sum" dataDxfId="238" totalsRowDxfId="103"/>
    <tableColumn id="5" xr3:uid="{44DE7E85-B81F-284E-9F59-A050E5F14619}" name="MAR" totalsRowFunction="sum" dataDxfId="237" totalsRowDxfId="102"/>
    <tableColumn id="6" xr3:uid="{8C3AB9E7-16D6-0948-BBDD-0C5FA6AE03B0}" name="APR" totalsRowFunction="sum" dataDxfId="236" totalsRowDxfId="101"/>
    <tableColumn id="7" xr3:uid="{49492C1D-AE41-C34D-86B4-B6C24FC4ADCE}" name="MAG" totalsRowFunction="sum" dataDxfId="235" totalsRowDxfId="100"/>
    <tableColumn id="8" xr3:uid="{97D01967-4E18-574C-A685-C2313F25FECF}" name="GIU" totalsRowFunction="sum" dataDxfId="234" totalsRowDxfId="99"/>
    <tableColumn id="9" xr3:uid="{D9B11854-DD2B-544E-ACEC-44B3B3A15D0C}" name="LUG" totalsRowFunction="sum" dataDxfId="233" totalsRowDxfId="98"/>
    <tableColumn id="10" xr3:uid="{76EF0499-8FFA-ED48-A8A5-C53EAA36C923}" name="AGO" totalsRowFunction="sum" dataDxfId="232" totalsRowDxfId="97"/>
    <tableColumn id="11" xr3:uid="{A4DA471D-BB41-FC46-86F1-868B73003B93}" name="SETT" totalsRowFunction="sum" dataDxfId="231" totalsRowDxfId="96"/>
    <tableColumn id="12" xr3:uid="{2B9F817F-1188-1B45-B005-51A52095A5AF}" name="OTT" totalsRowFunction="sum" dataDxfId="230" totalsRowDxfId="95"/>
    <tableColumn id="13" xr3:uid="{090D1D02-D8A9-9346-AF92-DB242AD7E14B}" name="NOV" totalsRowFunction="sum" dataDxfId="229" totalsRowDxfId="94"/>
    <tableColumn id="14" xr3:uid="{F2AC3793-0BB5-E444-BC84-6911860B779B}" name="DIC" totalsRowFunction="sum" dataDxfId="228" totalsRowDxfId="93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FD0202A3-70AD-AE4A-9790-45B8962743EF}" name="Tabella2410" displayName="Tabella2410" ref="A2:N19" totalsRowCount="1" headerRowDxfId="227" dataDxfId="225" headerRowBorderDxfId="226" tableBorderDxfId="224">
  <autoFilter ref="A2:N18" xr:uid="{AF77334E-B2AA-8640-A959-2B43A009F5CE}"/>
  <tableColumns count="14">
    <tableColumn id="1" xr3:uid="{EEAFD4A6-EE3E-1645-AD43-FC51B40D99E0}" name="AZIONE/STRUMENTO" dataDxfId="223" totalsRowDxfId="92"/>
    <tableColumn id="2" xr3:uid="{DFC5F049-863E-E441-9B47-56D3021CA619}" name="INDCATORE DI OUTPUT" dataDxfId="222" totalsRowDxfId="91"/>
    <tableColumn id="3" xr3:uid="{41AFDF8F-FDDC-F040-A16B-06CCC3C5733A}" name="GEN" totalsRowFunction="sum" dataDxfId="221" totalsRowDxfId="90"/>
    <tableColumn id="4" xr3:uid="{B40AD175-7A9C-1742-BD7F-1CE1E444ACEA}" name="FEB" totalsRowFunction="sum" dataDxfId="220" totalsRowDxfId="89"/>
    <tableColumn id="5" xr3:uid="{B5273FD6-C9AC-EC4F-B60C-974D7F8E1C80}" name="MAR" totalsRowFunction="sum" dataDxfId="219" totalsRowDxfId="88"/>
    <tableColumn id="6" xr3:uid="{3A7F14E0-9ECD-CB4D-8649-38BB3F17E090}" name="APR" totalsRowFunction="sum" dataDxfId="218" totalsRowDxfId="87"/>
    <tableColumn id="7" xr3:uid="{AB2F487B-FD2E-FF4F-9BC6-E68B90EBED2F}" name="MAG" totalsRowFunction="sum" dataDxfId="217" totalsRowDxfId="86"/>
    <tableColumn id="8" xr3:uid="{2D6FDE0D-584E-F84C-A25C-F42495350EA5}" name="GIU" totalsRowFunction="sum" dataDxfId="216" totalsRowDxfId="85"/>
    <tableColumn id="9" xr3:uid="{181971AF-B267-5C46-9816-A94300733232}" name="LUG" totalsRowFunction="sum" dataDxfId="215" totalsRowDxfId="84"/>
    <tableColumn id="10" xr3:uid="{E9A6D13D-2B19-1E4A-BC92-775A1802BB49}" name="AGO" totalsRowFunction="sum" dataDxfId="214" totalsRowDxfId="83"/>
    <tableColumn id="11" xr3:uid="{8D788390-9111-6F44-AEE6-805627234813}" name="SETT" totalsRowFunction="sum" dataDxfId="213" totalsRowDxfId="82"/>
    <tableColumn id="12" xr3:uid="{A5010AD9-7E94-F444-8853-6CCB0C699D38}" name="OTT" totalsRowFunction="sum" dataDxfId="212" totalsRowDxfId="81"/>
    <tableColumn id="13" xr3:uid="{19D81687-1BD8-4041-BC12-E7AF9C3C28DD}" name="NOV" totalsRowFunction="sum" dataDxfId="211" totalsRowDxfId="80"/>
    <tableColumn id="14" xr3:uid="{4F9CEF14-4480-9D43-9CC2-6359F4FFACD4}" name="DIC" totalsRowFunction="sum" dataDxfId="210" totalsRowDxfId="79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2FDB54C-FF19-0C48-8551-EA3D68620A16}" name="Tabella241011" displayName="Tabella241011" ref="A2:N19" totalsRowCount="1" headerRowDxfId="209" dataDxfId="207" headerRowBorderDxfId="208" tableBorderDxfId="206">
  <autoFilter ref="A2:N18" xr:uid="{AF77334E-B2AA-8640-A959-2B43A009F5CE}"/>
  <tableColumns count="14">
    <tableColumn id="1" xr3:uid="{D8EAE692-3DD1-EA42-AD3C-FD6F584C992B}" name="AZIONE/STRUMENTO" dataDxfId="205" totalsRowDxfId="78"/>
    <tableColumn id="2" xr3:uid="{AE71AB4C-91CF-594D-A1FB-206D1F2687C6}" name="INDCATORE DI OUTPUT" dataDxfId="204" totalsRowDxfId="77"/>
    <tableColumn id="3" xr3:uid="{C6A76312-3119-064A-92BF-DE0175C8FF04}" name="GEN" totalsRowFunction="sum" dataDxfId="203" totalsRowDxfId="76"/>
    <tableColumn id="4" xr3:uid="{5A52E215-6E1A-E34C-A068-D2F3C570CD3C}" name="FEB" totalsRowFunction="sum" dataDxfId="202" totalsRowDxfId="75"/>
    <tableColumn id="5" xr3:uid="{E5EB7968-4877-5B44-91D5-042308D25C14}" name="MAR" totalsRowFunction="sum" dataDxfId="201" totalsRowDxfId="74"/>
    <tableColumn id="6" xr3:uid="{03B92621-1F82-2F4F-AEA6-E49E290F08EA}" name="APR" totalsRowFunction="sum" dataDxfId="200" totalsRowDxfId="73"/>
    <tableColumn id="7" xr3:uid="{5E1FAADB-5475-9744-88E9-ABBA055270F7}" name="MAG" totalsRowFunction="sum" dataDxfId="199" totalsRowDxfId="72"/>
    <tableColumn id="8" xr3:uid="{A7EB1CD5-36F6-334F-A4EE-1EDDFFAC685F}" name="GIU" totalsRowFunction="sum" dataDxfId="198" totalsRowDxfId="71"/>
    <tableColumn id="9" xr3:uid="{DE8CE8CA-527D-EB4E-A631-16953EA7FA9D}" name="LUG" totalsRowFunction="sum" dataDxfId="197" totalsRowDxfId="70"/>
    <tableColumn id="10" xr3:uid="{7F552E59-175D-3944-A69E-5B6D2463A0A0}" name="AGO" totalsRowFunction="sum" dataDxfId="196" totalsRowDxfId="69"/>
    <tableColumn id="11" xr3:uid="{056594D7-DA4F-B54A-B13A-72A7C4F8433A}" name="SETT" totalsRowFunction="sum" dataDxfId="195" totalsRowDxfId="68"/>
    <tableColumn id="12" xr3:uid="{A95B4A92-7B30-D544-A0ED-CE5102570D2D}" name="OTT" totalsRowFunction="sum" dataDxfId="194" totalsRowDxfId="67"/>
    <tableColumn id="13" xr3:uid="{086121D8-FC6A-1547-9F35-B3F886F6AEDD}" name="NOV" totalsRowFunction="sum" dataDxfId="193" totalsRowDxfId="66"/>
    <tableColumn id="14" xr3:uid="{AC5E5AAD-9A4B-AA44-B85B-2653FEA331D8}" name="DIC" totalsRowFunction="sum" dataDxfId="192" totalsRowDxfId="65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44FE4D00-28A4-3E41-A268-7EADD8F749AE}" name="Tabella24101112" displayName="Tabella24101112" ref="A2:N19" totalsRowCount="1" headerRowDxfId="191" dataDxfId="189" headerRowBorderDxfId="190" tableBorderDxfId="188">
  <autoFilter ref="A2:N18" xr:uid="{AF77334E-B2AA-8640-A959-2B43A009F5CE}"/>
  <tableColumns count="14">
    <tableColumn id="1" xr3:uid="{76378F72-3608-8A49-8690-F695A5240FD5}" name="AZIONE/STRUMENTO" dataDxfId="187" totalsRowDxfId="64"/>
    <tableColumn id="2" xr3:uid="{F6DFDA61-13B7-604A-A7D1-FA4FFF2B296B}" name="INDCATORE DI OUTPUT" dataDxfId="186" totalsRowDxfId="63"/>
    <tableColumn id="3" xr3:uid="{CE207338-6C2D-9C41-B904-12D410A75995}" name="GEN" totalsRowFunction="sum" dataDxfId="185" totalsRowDxfId="62"/>
    <tableColumn id="4" xr3:uid="{9EA21BB7-030D-9D44-9095-97623341E231}" name="FEB" totalsRowFunction="sum" dataDxfId="184" totalsRowDxfId="61"/>
    <tableColumn id="5" xr3:uid="{F0BDF05E-4B75-2A41-B7EE-885935B080FB}" name="MAR" totalsRowFunction="sum" dataDxfId="183" totalsRowDxfId="60"/>
    <tableColumn id="6" xr3:uid="{A372C4CA-9AB0-DE43-B393-DC064BB7D768}" name="APR" totalsRowFunction="sum" dataDxfId="182" totalsRowDxfId="59"/>
    <tableColumn id="7" xr3:uid="{1D2620BB-C9AD-7E4A-B9F6-161E005269BF}" name="MAG" totalsRowFunction="sum" dataDxfId="181" totalsRowDxfId="58"/>
    <tableColumn id="8" xr3:uid="{A0C3FA6A-7862-D841-897A-FF3F6DE3E4CE}" name="GIU" totalsRowFunction="sum" dataDxfId="180" totalsRowDxfId="57"/>
    <tableColumn id="9" xr3:uid="{477FD99E-0358-0940-BC5A-10636679446B}" name="LUG" totalsRowFunction="sum" dataDxfId="179" totalsRowDxfId="56"/>
    <tableColumn id="10" xr3:uid="{AACDAFD9-EF14-504D-9470-9279AD2AA561}" name="AGO" totalsRowFunction="sum" dataDxfId="178" totalsRowDxfId="55"/>
    <tableColumn id="11" xr3:uid="{27388300-786D-8D45-B57E-FBAE874D4BB7}" name="SETT" totalsRowFunction="sum" dataDxfId="177" totalsRowDxfId="54"/>
    <tableColumn id="12" xr3:uid="{A2869F59-2AD6-4A4C-8CF9-07983CF93B3E}" name="OTT" totalsRowFunction="sum" dataDxfId="176" totalsRowDxfId="53"/>
    <tableColumn id="13" xr3:uid="{B4EBF1C8-3418-2C46-9AF1-69A7E8D59803}" name="NOV" totalsRowFunction="sum" dataDxfId="175" totalsRowDxfId="52"/>
    <tableColumn id="14" xr3:uid="{30304AEB-EEEA-D543-B3B8-F9C0935183C3}" name="DIC" totalsRowFunction="sum" dataDxfId="174" totalsRowDxfId="51"/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43852AE-AC0F-844E-9A6A-F2F75199D4FF}" name="Tabella2410111213" displayName="Tabella2410111213" ref="A2:N19" totalsRowCount="1" headerRowDxfId="173" dataDxfId="171" headerRowBorderDxfId="172" tableBorderDxfId="170">
  <autoFilter ref="A2:N18" xr:uid="{AF77334E-B2AA-8640-A959-2B43A009F5CE}"/>
  <tableColumns count="14">
    <tableColumn id="1" xr3:uid="{09E60142-1000-5643-81F3-440F75EA8D0B}" name="AZIONE/STRUMENTO" dataDxfId="169" totalsRowDxfId="50"/>
    <tableColumn id="2" xr3:uid="{C77D44BB-2445-884F-AADD-CD6E3D6992DD}" name="INDCATORE DI OUTPUT" dataDxfId="168" totalsRowDxfId="49"/>
    <tableColumn id="3" xr3:uid="{CAD6B25F-1882-7D49-AF99-EC76CA6284E7}" name="GEN" totalsRowFunction="sum" dataDxfId="167" totalsRowDxfId="48"/>
    <tableColumn id="4" xr3:uid="{A15A63D5-1014-8C48-84EF-88D6F8254C67}" name="FEB" totalsRowFunction="sum" dataDxfId="166" totalsRowDxfId="47"/>
    <tableColumn id="5" xr3:uid="{1CDA8D7E-2F03-7B43-A73E-CAC205E0F22D}" name="MAR" totalsRowFunction="sum" dataDxfId="165" totalsRowDxfId="46"/>
    <tableColumn id="6" xr3:uid="{7EEAC809-1074-3345-929A-047897532ECF}" name="APR" totalsRowFunction="sum" dataDxfId="164" totalsRowDxfId="45"/>
    <tableColumn id="7" xr3:uid="{B591550E-BC5D-994C-9997-6043E455992D}" name="MAG" totalsRowFunction="sum" dataDxfId="163" totalsRowDxfId="44"/>
    <tableColumn id="8" xr3:uid="{54D1E967-098F-A34E-B27B-7DCE977E01AB}" name="GIU" totalsRowFunction="sum" dataDxfId="162" totalsRowDxfId="43"/>
    <tableColumn id="9" xr3:uid="{33CD3373-B43E-6B47-B6DA-E9C253ED4D76}" name="LUG" totalsRowFunction="sum" dataDxfId="161" totalsRowDxfId="42"/>
    <tableColumn id="10" xr3:uid="{22DA47B3-F7B5-E24F-B110-2ADDE1F6EEB3}" name="AGO" totalsRowFunction="sum" dataDxfId="160" totalsRowDxfId="41"/>
    <tableColumn id="11" xr3:uid="{C485DB1B-BB97-794D-A2C0-A10099108F3A}" name="SETT" totalsRowFunction="sum" dataDxfId="159" totalsRowDxfId="40"/>
    <tableColumn id="12" xr3:uid="{F5127949-1C09-174A-BFBB-A0D24977E3E0}" name="OTT" totalsRowFunction="sum" dataDxfId="158" totalsRowDxfId="39"/>
    <tableColumn id="13" xr3:uid="{43AD9C2A-4AAE-9845-9B33-0F589D8770CA}" name="NOV" totalsRowFunction="sum" dataDxfId="157" totalsRowDxfId="38"/>
    <tableColumn id="14" xr3:uid="{9CDE5CAF-E305-644D-9385-1CE8393652CD}" name="DIC" totalsRowFunction="sum" dataDxfId="156" totalsRowDxfId="37"/>
  </tableColumns>
  <tableStyleInfo name="TableStyleMedium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E4EE5AD2-F70A-D541-B175-65494F44B243}" name="Tabella241011121314" displayName="Tabella241011121314" ref="A2:N19" totalsRowCount="1" headerRowDxfId="155" dataDxfId="153" headerRowBorderDxfId="154" tableBorderDxfId="152">
  <autoFilter ref="A2:N18" xr:uid="{AF77334E-B2AA-8640-A959-2B43A009F5CE}"/>
  <tableColumns count="14">
    <tableColumn id="1" xr3:uid="{95E7C839-BABA-F348-B22B-01976FB0CA33}" name="AZIONE/STRUMENTO" dataDxfId="151" totalsRowDxfId="36"/>
    <tableColumn id="2" xr3:uid="{562A92BF-5A49-314F-B159-893DF402274D}" name="INDCATORE DI OUTPUT" dataDxfId="150" totalsRowDxfId="35"/>
    <tableColumn id="3" xr3:uid="{54366AF0-E4B0-B944-95EE-41680C77DE9A}" name="GEN" totalsRowFunction="sum" dataDxfId="149" totalsRowDxfId="34"/>
    <tableColumn id="4" xr3:uid="{AFA89497-BF02-134C-9AD9-8D8575DDDF54}" name="FEB" totalsRowFunction="sum" dataDxfId="148" totalsRowDxfId="33"/>
    <tableColumn id="5" xr3:uid="{5DDB2CBF-6448-9940-8D26-BF0ED824200C}" name="MAR" totalsRowFunction="sum" dataDxfId="147" totalsRowDxfId="32"/>
    <tableColumn id="6" xr3:uid="{5EC273EC-E0C6-9645-9B29-E52EF4137E86}" name="APR" totalsRowFunction="sum" dataDxfId="146" totalsRowDxfId="31"/>
    <tableColumn id="7" xr3:uid="{5D40D83B-2AF7-F848-8DEE-F9610397B0F3}" name="MAG" totalsRowFunction="sum" dataDxfId="145" totalsRowDxfId="30"/>
    <tableColumn id="8" xr3:uid="{29A6B746-E577-6B47-8A4F-FA415EFF46F5}" name="GIU" totalsRowFunction="sum" dataDxfId="144" totalsRowDxfId="29"/>
    <tableColumn id="9" xr3:uid="{80AD8EC0-5BAF-214A-9FC7-391479DB40B4}" name="LUG" totalsRowFunction="sum" dataDxfId="143" totalsRowDxfId="28"/>
    <tableColumn id="10" xr3:uid="{42B1E1BC-B4CD-7340-8CE3-2F3FFE5BE7AA}" name="AGO" totalsRowFunction="sum" dataDxfId="142" totalsRowDxfId="27"/>
    <tableColumn id="11" xr3:uid="{C1397B75-5804-DC46-98A6-0E7C9068A07E}" name="SETT" totalsRowFunction="sum" dataDxfId="141" totalsRowDxfId="26"/>
    <tableColumn id="12" xr3:uid="{A028ABAF-3978-1348-9A4B-E1C268C33B54}" name="OTT" totalsRowFunction="sum" dataDxfId="140" totalsRowDxfId="25"/>
    <tableColumn id="13" xr3:uid="{F4A7ED03-7D5B-0440-89B2-90A8E7A75A73}" name="NOV" totalsRowFunction="sum" dataDxfId="139" totalsRowDxfId="24"/>
    <tableColumn id="14" xr3:uid="{990ECFD6-C9CA-0849-9FB5-EA0D1C8CAEA3}" name="DIC" totalsRowFunction="sum" dataDxfId="138" totalsRowDxfId="23"/>
  </tableColumns>
  <tableStyleInfo name="TableStyleMedium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DECD11F-1651-124A-956E-5352E7992D9A}" name="Tabella24101112131415" displayName="Tabella24101112131415" ref="A2:N19" totalsRowCount="1" headerRowDxfId="137" dataDxfId="135" headerRowBorderDxfId="136" tableBorderDxfId="134">
  <autoFilter ref="A2:N18" xr:uid="{AF77334E-B2AA-8640-A959-2B43A009F5CE}"/>
  <tableColumns count="14">
    <tableColumn id="1" xr3:uid="{244A72E9-6360-024B-8FC5-AB2AFDBE247C}" name="AZIONE/STRUMENTO" dataDxfId="133" totalsRowDxfId="22"/>
    <tableColumn id="2" xr3:uid="{7AD8F71F-EA08-E845-A780-A79835EA1617}" name="INDCATORE DI OUTPUT" dataDxfId="132" totalsRowDxfId="21"/>
    <tableColumn id="3" xr3:uid="{37C08DE0-A7C4-0F46-A49F-1ED4406D4FA1}" name="GEN" totalsRowFunction="sum" dataDxfId="131" totalsRowDxfId="20"/>
    <tableColumn id="4" xr3:uid="{C80403EE-FC9B-0647-AEFD-587B772780DB}" name="FEB" totalsRowFunction="sum" dataDxfId="130" totalsRowDxfId="19"/>
    <tableColumn id="5" xr3:uid="{81A8F5C5-05E4-9E4B-BB30-B274BDD7D092}" name="MAR" totalsRowFunction="sum" dataDxfId="129" totalsRowDxfId="18"/>
    <tableColumn id="6" xr3:uid="{4FDCFCEA-AD60-894B-9856-6208738D47DD}" name="APR" totalsRowFunction="sum" dataDxfId="128" totalsRowDxfId="17"/>
    <tableColumn id="7" xr3:uid="{908382CE-B3F9-C443-9169-C380F320CD61}" name="MAG" totalsRowFunction="sum" dataDxfId="127" totalsRowDxfId="16"/>
    <tableColumn id="8" xr3:uid="{D003069F-9917-194F-A8F1-973DC86F8350}" name="GIU" totalsRowFunction="sum" dataDxfId="126" totalsRowDxfId="15"/>
    <tableColumn id="9" xr3:uid="{22C02DFE-18B5-8C4A-8313-2AD3D010653A}" name="LUG" totalsRowFunction="sum" dataDxfId="125" totalsRowDxfId="14"/>
    <tableColumn id="10" xr3:uid="{5662D6DD-7147-EA42-AE31-AFBC8FCA7A02}" name="AGO" totalsRowFunction="sum" dataDxfId="124" totalsRowDxfId="13"/>
    <tableColumn id="11" xr3:uid="{C47D095B-E8BC-C64B-9418-277F9B8338DF}" name="SETT" totalsRowFunction="sum" dataDxfId="123" totalsRowDxfId="12"/>
    <tableColumn id="12" xr3:uid="{9EED2671-4112-A941-B430-C81635F224A9}" name="OTT" totalsRowFunction="sum" dataDxfId="122" totalsRowDxfId="11"/>
    <tableColumn id="13" xr3:uid="{CECD88BF-A891-C048-8575-0083D4626BA7}" name="NOV" totalsRowFunction="sum" dataDxfId="121" totalsRowDxfId="10"/>
    <tableColumn id="14" xr3:uid="{BE5DF61B-D831-CD48-8F17-DCE9B755EB9C}" name="DIC" totalsRowFunction="sum" dataDxfId="120" totalsRowDxfId="9"/>
  </tableColumns>
  <tableStyleInfo name="TableStyleMedium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78EA362-B8FF-A746-8884-254FF4C6F7DF}" name="Tabella242356789" displayName="Tabella242356789" ref="A2:I19" totalsRowCount="1" headerRowDxfId="119" dataDxfId="117" headerRowBorderDxfId="118" tableBorderDxfId="116">
  <autoFilter ref="A2:I18" xr:uid="{AF77334E-B2AA-8640-A959-2B43A009F5CE}"/>
  <tableColumns count="9">
    <tableColumn id="1" xr3:uid="{C8E985CC-637F-F54A-BE34-B19DF66E66F8}" name="AZIONE/STRUMENTO" dataDxfId="115" totalsRowDxfId="8"/>
    <tableColumn id="2" xr3:uid="{53412F59-CC8F-2F40-9735-741983413772}" name="INDCATORE DI OUTPUT" dataDxfId="114" totalsRowDxfId="7"/>
    <tableColumn id="3" xr3:uid="{402B84CF-4C94-BA4E-A365-7E72834AF39E}" name="2023" totalsRowFunction="sum" dataDxfId="113" totalsRowDxfId="6">
      <calculatedColumnFormula>'ISOCOM_1IT - 2023'!O3</calculatedColumnFormula>
    </tableColumn>
    <tableColumn id="4" xr3:uid="{41778D18-C52C-0848-8D2A-AC94A50EAFA9}" name="2024" totalsRowFunction="sum" dataDxfId="112" totalsRowDxfId="5">
      <calculatedColumnFormula>'ISOCOM_1IT - 2024'!O3</calculatedColumnFormula>
    </tableColumn>
    <tableColumn id="5" xr3:uid="{FC3A64CB-BA8F-EA4E-A2EC-16387D54B167}" name="2025" totalsRowFunction="sum" dataDxfId="111" totalsRowDxfId="4">
      <calculatedColumnFormula>'ISOCOM_1IT - 2025'!O3</calculatedColumnFormula>
    </tableColumn>
    <tableColumn id="6" xr3:uid="{29B6A6CF-21DF-7A44-ADD5-7F559FD75F71}" name="2026" totalsRowFunction="sum" dataDxfId="110" totalsRowDxfId="3">
      <calculatedColumnFormula>'ISOCOM_1IT - 2026'!O3</calculatedColumnFormula>
    </tableColumn>
    <tableColumn id="7" xr3:uid="{41ACA6BA-8493-494F-9FC3-DF00D86F3869}" name="2027" totalsRowFunction="sum" dataDxfId="109" totalsRowDxfId="2">
      <calculatedColumnFormula>'ISOCOM_1IT - 2027'!O3</calculatedColumnFormula>
    </tableColumn>
    <tableColumn id="8" xr3:uid="{15FC9DA0-F840-C64C-B79A-A9CDC674289C}" name="2028" totalsRowFunction="sum" dataDxfId="108" totalsRowDxfId="1">
      <calculatedColumnFormula>'ISOCOM_1IT - 2028'!O3</calculatedColumnFormula>
    </tableColumn>
    <tableColumn id="9" xr3:uid="{CB59FB4D-685C-B044-8381-413E5D08664E}" name="2029" totalsRowFunction="sum" dataDxfId="107" totalsRowDxfId="0">
      <calculatedColumnFormula>'ISOCOM_1IT - 2029'!O3</calculatedColumnFormula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Blu cal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E3890-2680-E642-8569-8C2B6F4E49BB}">
  <dimension ref="A1:P19"/>
  <sheetViews>
    <sheetView topLeftCell="A2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0" hidden="1" customWidth="1"/>
  </cols>
  <sheetData>
    <row r="1" spans="1:15" ht="20" x14ac:dyDescent="0.25">
      <c r="B1" s="4" t="s">
        <v>21</v>
      </c>
      <c r="C1" s="22">
        <v>2023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SUM(Tabella24[[#This Row],[GEN]:[DIC]])</f>
        <v>0</v>
      </c>
    </row>
    <row r="11" spans="1:15" ht="29" customHeight="1" x14ac:dyDescent="0.2">
      <c r="A11" s="1" t="s">
        <v>34</v>
      </c>
      <c r="B11" s="7" t="s">
        <v>45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SUM(Tabella24[[#This Row],[GEN]:[DIC]])</f>
        <v>0</v>
      </c>
    </row>
    <row r="19" spans="1:16" ht="26" x14ac:dyDescent="0.3">
      <c r="A19" s="9"/>
      <c r="B19" s="10"/>
      <c r="C19" s="11">
        <f>SUBTOTAL(109,Tabella24[GEN])</f>
        <v>0</v>
      </c>
      <c r="D19" s="11">
        <f>SUBTOTAL(109,Tabella24[FEB])</f>
        <v>0</v>
      </c>
      <c r="E19" s="11">
        <f>SUBTOTAL(109,Tabella24[MAR])</f>
        <v>0</v>
      </c>
      <c r="F19" s="11">
        <f>SUBTOTAL(109,Tabella24[APR])</f>
        <v>0</v>
      </c>
      <c r="G19" s="11">
        <f>SUBTOTAL(109,Tabella24[MAG])</f>
        <v>0</v>
      </c>
      <c r="H19" s="11">
        <f>SUBTOTAL(109,Tabella24[GIU])</f>
        <v>0</v>
      </c>
      <c r="I19" s="11">
        <f>SUBTOTAL(109,Tabella24[LUG])</f>
        <v>0</v>
      </c>
      <c r="J19" s="11">
        <f>SUBTOTAL(109,Tabella24[AGO])</f>
        <v>0</v>
      </c>
      <c r="K19" s="11">
        <f>SUBTOTAL(109,Tabella24[SETT])</f>
        <v>0</v>
      </c>
      <c r="L19" s="11">
        <f>SUBTOTAL(109,Tabella24[OTT])</f>
        <v>0</v>
      </c>
      <c r="M19" s="11">
        <f>SUBTOTAL(109,Tabella24[NOV])</f>
        <v>0</v>
      </c>
      <c r="N19" s="11">
        <f>SUBTOTAL(109,Tabella24[DIC])</f>
        <v>0</v>
      </c>
      <c r="P19" s="12">
        <f>SUM(Tabella24[[#Totals],[GEN]:[DIC]])</f>
        <v>0</v>
      </c>
    </row>
  </sheetData>
  <mergeCells count="1">
    <mergeCell ref="C1:N1"/>
  </mergeCells>
  <phoneticPr fontId="3" type="noConversion"/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0172A-7CA1-6242-B8BE-80D72BF11257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10.83203125" hidden="1" customWidth="1"/>
  </cols>
  <sheetData>
    <row r="1" spans="1:15" ht="20" x14ac:dyDescent="0.25">
      <c r="B1" s="4" t="s">
        <v>21</v>
      </c>
      <c r="C1" s="22">
        <v>2024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SUM(Tabella2410[[#This Row],[GEN]:[DIC]])</f>
        <v>0</v>
      </c>
    </row>
    <row r="19" spans="1:16" ht="26" x14ac:dyDescent="0.3">
      <c r="A19" s="9"/>
      <c r="B19" s="10"/>
      <c r="C19" s="11">
        <f>SUBTOTAL(109,Tabella2410[GEN])</f>
        <v>0</v>
      </c>
      <c r="D19" s="11">
        <f>SUBTOTAL(109,Tabella2410[FEB])</f>
        <v>0</v>
      </c>
      <c r="E19" s="11">
        <f>SUBTOTAL(109,Tabella2410[MAR])</f>
        <v>0</v>
      </c>
      <c r="F19" s="11">
        <f>SUBTOTAL(109,Tabella2410[APR])</f>
        <v>0</v>
      </c>
      <c r="G19" s="11">
        <f>SUBTOTAL(109,Tabella2410[MAG])</f>
        <v>0</v>
      </c>
      <c r="H19" s="11">
        <f>SUBTOTAL(109,Tabella2410[GIU])</f>
        <v>0</v>
      </c>
      <c r="I19" s="11">
        <f>SUBTOTAL(109,Tabella2410[LUG])</f>
        <v>0</v>
      </c>
      <c r="J19" s="11">
        <f>SUBTOTAL(109,Tabella2410[AGO])</f>
        <v>0</v>
      </c>
      <c r="K19" s="11">
        <f>SUBTOTAL(109,Tabella2410[SETT])</f>
        <v>0</v>
      </c>
      <c r="L19" s="11">
        <f>SUBTOTAL(109,Tabella2410[OTT])</f>
        <v>0</v>
      </c>
      <c r="M19" s="11">
        <f>SUBTOTAL(109,Tabella2410[NOV])</f>
        <v>0</v>
      </c>
      <c r="N19" s="11">
        <f>SUBTOTAL(109,Tabella2410[DIC])</f>
        <v>0</v>
      </c>
      <c r="P19" s="12">
        <f>SUM(Tabella2410[[#Totals],[GEN]:[DIC]])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B2703-6C93-1F45-B5DD-892D0B02DF98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4" max="14" width="10.83203125" customWidth="1"/>
    <col min="15" max="15" width="10.83203125" hidden="1" customWidth="1"/>
  </cols>
  <sheetData>
    <row r="1" spans="1:15" ht="20" x14ac:dyDescent="0.25">
      <c r="B1" s="4" t="s">
        <v>21</v>
      </c>
      <c r="C1" s="22">
        <v>2025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SUM(Tabella241011[[#This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SUM(Tabella241011[[#This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SUM(Tabella241011[[#This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SUM(Tabella241011[[#This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SUM(Tabella241011[[#This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SUM(Tabella241011[[#This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SUM(Tabella241011[[#This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SUM(Tabella241011[[#This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SUM(Tabella241011[[#This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SUM(Tabella241011[[#This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SUM(Tabella241011[[#This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SUM(Tabella241011[[#This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SUM(Tabella241011[[#This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SUM(Tabella241011[[#This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SUM(Tabella241011[[#This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SUM(Tabella241011[[#This Row],[GEN]:[DIC]])</f>
        <v>0</v>
      </c>
    </row>
    <row r="19" spans="1:16" ht="26" x14ac:dyDescent="0.3">
      <c r="A19" s="9"/>
      <c r="B19" s="10"/>
      <c r="C19" s="11">
        <f>SUBTOTAL(109,Tabella241011[GEN])</f>
        <v>0</v>
      </c>
      <c r="D19" s="11">
        <f>SUBTOTAL(109,Tabella241011[FEB])</f>
        <v>0</v>
      </c>
      <c r="E19" s="11">
        <f>SUBTOTAL(109,Tabella241011[MAR])</f>
        <v>0</v>
      </c>
      <c r="F19" s="11">
        <f>SUBTOTAL(109,Tabella241011[APR])</f>
        <v>0</v>
      </c>
      <c r="G19" s="11">
        <f>SUBTOTAL(109,Tabella241011[MAG])</f>
        <v>0</v>
      </c>
      <c r="H19" s="11">
        <f>SUBTOTAL(109,Tabella241011[GIU])</f>
        <v>0</v>
      </c>
      <c r="I19" s="11">
        <f>SUBTOTAL(109,Tabella241011[LUG])</f>
        <v>0</v>
      </c>
      <c r="J19" s="11">
        <f>SUBTOTAL(109,Tabella241011[AGO])</f>
        <v>0</v>
      </c>
      <c r="K19" s="11">
        <f>SUBTOTAL(109,Tabella241011[SETT])</f>
        <v>0</v>
      </c>
      <c r="L19" s="11">
        <f>SUBTOTAL(109,Tabella241011[OTT])</f>
        <v>0</v>
      </c>
      <c r="M19" s="11">
        <f>SUBTOTAL(109,Tabella241011[NOV])</f>
        <v>0</v>
      </c>
      <c r="N19" s="11">
        <f>SUBTOTAL(109,Tabella241011[DIC])</f>
        <v>0</v>
      </c>
      <c r="P19" s="12">
        <f>SUM(Tabella241011[[#Totals],[GEN]:[DIC]])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44DC8-8FC8-C647-B3BF-11EB5E749809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10.83203125" hidden="1" customWidth="1"/>
  </cols>
  <sheetData>
    <row r="1" spans="1:15" ht="20" x14ac:dyDescent="0.25">
      <c r="B1" s="4" t="s">
        <v>21</v>
      </c>
      <c r="C1" s="22">
        <v>2026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SUM(Tabella24101112[[#This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SUM(Tabella24101112[[#This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SUM(Tabella24101112[[#This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SUM(Tabella24101112[[#This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SUM(Tabella24101112[[#This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SUM(Tabella24101112[[#This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SUM(Tabella24101112[[#This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SUM(Tabella24101112[[#This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SUM(Tabella24101112[[#This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SUM(Tabella24101112[[#This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SUM(Tabella24101112[[#This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SUM(Tabella24101112[[#This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SUM(Tabella24101112[[#This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SUM(Tabella24101112[[#This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SUM(Tabella24101112[[#This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SUM(Tabella24101112[[#This Row],[GEN]:[DIC]])</f>
        <v>0</v>
      </c>
    </row>
    <row r="19" spans="1:16" ht="26" x14ac:dyDescent="0.3">
      <c r="A19" s="9"/>
      <c r="B19" s="10"/>
      <c r="C19" s="11">
        <f>SUBTOTAL(109,Tabella24101112[GEN])</f>
        <v>0</v>
      </c>
      <c r="D19" s="11">
        <f>SUBTOTAL(109,Tabella24101112[FEB])</f>
        <v>0</v>
      </c>
      <c r="E19" s="11">
        <f>SUBTOTAL(109,Tabella24101112[MAR])</f>
        <v>0</v>
      </c>
      <c r="F19" s="11">
        <f>SUBTOTAL(109,Tabella24101112[APR])</f>
        <v>0</v>
      </c>
      <c r="G19" s="11">
        <f>SUBTOTAL(109,Tabella24101112[MAG])</f>
        <v>0</v>
      </c>
      <c r="H19" s="11">
        <f>SUBTOTAL(109,Tabella24101112[GIU])</f>
        <v>0</v>
      </c>
      <c r="I19" s="11">
        <f>SUBTOTAL(109,Tabella24101112[LUG])</f>
        <v>0</v>
      </c>
      <c r="J19" s="11">
        <f>SUBTOTAL(109,Tabella24101112[AGO])</f>
        <v>0</v>
      </c>
      <c r="K19" s="11">
        <f>SUBTOTAL(109,Tabella24101112[SETT])</f>
        <v>0</v>
      </c>
      <c r="L19" s="11">
        <f>SUBTOTAL(109,Tabella24101112[OTT])</f>
        <v>0</v>
      </c>
      <c r="M19" s="11">
        <f>SUBTOTAL(109,Tabella24101112[NOV])</f>
        <v>0</v>
      </c>
      <c r="N19" s="11">
        <f>SUBTOTAL(109,Tabella24101112[DIC])</f>
        <v>0</v>
      </c>
      <c r="P19" s="12">
        <f>SUM(Tabella24101112[[#Totals],[GEN]:[DIC]])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3C2BD-342F-3C48-9B08-4301B708DDF1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10.83203125" hidden="1" customWidth="1"/>
  </cols>
  <sheetData>
    <row r="1" spans="1:15" ht="20" x14ac:dyDescent="0.25">
      <c r="B1" s="4" t="s">
        <v>21</v>
      </c>
      <c r="C1" s="22">
        <v>2027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SUM(Tabella2410111213[[#This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SUM(Tabella2410111213[[#This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SUM(Tabella2410111213[[#This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SUM(Tabella2410111213[[#This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SUM(Tabella2410111213[[#This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SUM(Tabella2410111213[[#This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SUM(Tabella2410111213[[#This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SUM(Tabella2410111213[[#This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SUM(Tabella2410111213[[#This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SUM(Tabella2410111213[[#This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SUM(Tabella2410111213[[#This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SUM(Tabella2410111213[[#This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SUM(Tabella2410111213[[#This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SUM(Tabella2410111213[[#This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SUM(Tabella2410111213[[#This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SUM(Tabella2410111213[[#This Row],[GEN]:[DIC]])</f>
        <v>0</v>
      </c>
    </row>
    <row r="19" spans="1:16" ht="26" x14ac:dyDescent="0.3">
      <c r="A19" s="9"/>
      <c r="B19" s="10"/>
      <c r="C19" s="11">
        <f>SUBTOTAL(109,Tabella2410111213[GEN])</f>
        <v>0</v>
      </c>
      <c r="D19" s="11">
        <f>SUBTOTAL(109,Tabella2410111213[FEB])</f>
        <v>0</v>
      </c>
      <c r="E19" s="11">
        <f>SUBTOTAL(109,Tabella2410111213[MAR])</f>
        <v>0</v>
      </c>
      <c r="F19" s="11">
        <f>SUBTOTAL(109,Tabella2410111213[APR])</f>
        <v>0</v>
      </c>
      <c r="G19" s="11">
        <f>SUBTOTAL(109,Tabella2410111213[MAG])</f>
        <v>0</v>
      </c>
      <c r="H19" s="11">
        <f>SUBTOTAL(109,Tabella2410111213[GIU])</f>
        <v>0</v>
      </c>
      <c r="I19" s="11">
        <f>SUBTOTAL(109,Tabella2410111213[LUG])</f>
        <v>0</v>
      </c>
      <c r="J19" s="11">
        <f>SUBTOTAL(109,Tabella2410111213[AGO])</f>
        <v>0</v>
      </c>
      <c r="K19" s="11">
        <f>SUBTOTAL(109,Tabella2410111213[SETT])</f>
        <v>0</v>
      </c>
      <c r="L19" s="11">
        <f>SUBTOTAL(109,Tabella2410111213[OTT])</f>
        <v>0</v>
      </c>
      <c r="M19" s="11">
        <f>SUBTOTAL(109,Tabella2410111213[NOV])</f>
        <v>0</v>
      </c>
      <c r="N19" s="11">
        <f>SUBTOTAL(109,Tabella2410111213[DIC])</f>
        <v>0</v>
      </c>
      <c r="P19" s="12">
        <f>SUM(Tabella2410111213[[#Totals],[GEN]:[DIC]])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9FBD5-2376-F141-8D5D-5730758116C3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10.83203125" hidden="1" customWidth="1"/>
  </cols>
  <sheetData>
    <row r="1" spans="1:15" ht="20" x14ac:dyDescent="0.25">
      <c r="B1" s="4" t="s">
        <v>21</v>
      </c>
      <c r="C1" s="22">
        <v>2028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SUM(Tabella241011121314[[#This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SUM(Tabella241011121314[[#This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SUM(Tabella241011121314[[#This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SUM(Tabella241011121314[[#This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SUM(Tabella241011121314[[#This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SUM(Tabella241011121314[[#This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SUM(Tabella241011121314[[#This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SUM(Tabella241011121314[[#This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SUM(Tabella241011121314[[#This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SUM(Tabella241011121314[[#This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SUM(Tabella241011121314[[#This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SUM(Tabella241011121314[[#This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SUM(Tabella241011121314[[#This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SUM(Tabella241011121314[[#This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SUM(Tabella241011121314[[#This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SUM(Tabella241011121314[[#This Row],[GEN]:[DIC]])</f>
        <v>0</v>
      </c>
    </row>
    <row r="19" spans="1:16" ht="26" x14ac:dyDescent="0.3">
      <c r="A19" s="9"/>
      <c r="B19" s="10"/>
      <c r="C19" s="11">
        <f>SUBTOTAL(109,Tabella241011121314[GEN])</f>
        <v>0</v>
      </c>
      <c r="D19" s="11">
        <f>SUBTOTAL(109,Tabella241011121314[FEB])</f>
        <v>0</v>
      </c>
      <c r="E19" s="11">
        <f>SUBTOTAL(109,Tabella241011121314[MAR])</f>
        <v>0</v>
      </c>
      <c r="F19" s="11">
        <f>SUBTOTAL(109,Tabella241011121314[APR])</f>
        <v>0</v>
      </c>
      <c r="G19" s="11">
        <f>SUBTOTAL(109,Tabella241011121314[MAG])</f>
        <v>0</v>
      </c>
      <c r="H19" s="11">
        <f>SUBTOTAL(109,Tabella241011121314[GIU])</f>
        <v>0</v>
      </c>
      <c r="I19" s="11">
        <f>SUBTOTAL(109,Tabella241011121314[LUG])</f>
        <v>0</v>
      </c>
      <c r="J19" s="11">
        <f>SUBTOTAL(109,Tabella241011121314[AGO])</f>
        <v>0</v>
      </c>
      <c r="K19" s="11">
        <f>SUBTOTAL(109,Tabella241011121314[SETT])</f>
        <v>0</v>
      </c>
      <c r="L19" s="11">
        <f>SUBTOTAL(109,Tabella241011121314[OTT])</f>
        <v>0</v>
      </c>
      <c r="M19" s="11">
        <f>SUBTOTAL(109,Tabella241011121314[NOV])</f>
        <v>0</v>
      </c>
      <c r="N19" s="11">
        <f>SUBTOTAL(109,Tabella241011121314[DIC])</f>
        <v>0</v>
      </c>
      <c r="P19" s="12">
        <f>SUM(Tabella241011121314[[#Totals],[GEN]:[DIC]])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69608-2457-4545-B48B-B418E662A490}">
  <dimension ref="A1:P19"/>
  <sheetViews>
    <sheetView topLeftCell="B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94.5" bestFit="1" customWidth="1"/>
    <col min="15" max="15" width="10.83203125" hidden="1" customWidth="1"/>
  </cols>
  <sheetData>
    <row r="1" spans="1:15" ht="20" x14ac:dyDescent="0.25">
      <c r="B1" s="4" t="s">
        <v>21</v>
      </c>
      <c r="C1" s="22">
        <v>2029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5" x14ac:dyDescent="0.2">
      <c r="A2" s="5" t="s">
        <v>22</v>
      </c>
      <c r="B2" s="5" t="s">
        <v>49</v>
      </c>
      <c r="C2" s="8" t="s">
        <v>13</v>
      </c>
      <c r="D2" s="8" t="s">
        <v>0</v>
      </c>
      <c r="E2" s="8" t="s">
        <v>1</v>
      </c>
      <c r="F2" s="8" t="s">
        <v>2</v>
      </c>
      <c r="G2" s="8" t="s">
        <v>3</v>
      </c>
      <c r="H2" s="8" t="s">
        <v>4</v>
      </c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5" t="s">
        <v>50</v>
      </c>
    </row>
    <row r="3" spans="1:15" s="3" customFormat="1" ht="29" customHeight="1" x14ac:dyDescent="0.2">
      <c r="A3" s="1" t="s">
        <v>23</v>
      </c>
      <c r="B3" s="6" t="s">
        <v>24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>
        <f>SUM(Tabella24101112131415[[#This Row],[GEN]:[DIC]])</f>
        <v>0</v>
      </c>
    </row>
    <row r="4" spans="1:15" s="3" customFormat="1" ht="29" customHeight="1" x14ac:dyDescent="0.2">
      <c r="A4" s="1" t="s">
        <v>25</v>
      </c>
      <c r="B4" s="6" t="s">
        <v>26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>
        <f>SUM(Tabella24101112131415[[#This Row],[GEN]:[DIC]])</f>
        <v>0</v>
      </c>
    </row>
    <row r="5" spans="1:15" s="3" customFormat="1" ht="29" customHeight="1" x14ac:dyDescent="0.2">
      <c r="A5" s="1" t="s">
        <v>27</v>
      </c>
      <c r="B5" s="6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>
        <f>SUM(Tabella24101112131415[[#This Row],[GEN]:[DIC]])</f>
        <v>0</v>
      </c>
    </row>
    <row r="6" spans="1:15" s="3" customFormat="1" ht="29" customHeight="1" x14ac:dyDescent="0.2">
      <c r="A6" s="1" t="s">
        <v>28</v>
      </c>
      <c r="B6" s="6" t="s">
        <v>29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f>SUM(Tabella24101112131415[[#This Row],[GEN]:[DIC]])</f>
        <v>0</v>
      </c>
    </row>
    <row r="7" spans="1:15" s="3" customFormat="1" ht="29" customHeight="1" x14ac:dyDescent="0.2">
      <c r="A7" s="1" t="s">
        <v>30</v>
      </c>
      <c r="B7" s="6" t="s">
        <v>31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f>SUM(Tabella24101112131415[[#This Row],[GEN]:[DIC]])</f>
        <v>0</v>
      </c>
    </row>
    <row r="8" spans="1:15" ht="29" customHeight="1" x14ac:dyDescent="0.2">
      <c r="A8" s="1" t="s">
        <v>32</v>
      </c>
      <c r="B8" s="6" t="s">
        <v>43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f>SUM(Tabella24101112131415[[#This Row],[GEN]:[DIC]])</f>
        <v>0</v>
      </c>
    </row>
    <row r="9" spans="1:15" ht="29" customHeight="1" x14ac:dyDescent="0.2">
      <c r="A9" s="1" t="s">
        <v>33</v>
      </c>
      <c r="B9" s="6" t="s">
        <v>46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f>SUM(Tabella24101112131415[[#This Row],[GEN]:[DIC]])</f>
        <v>0</v>
      </c>
    </row>
    <row r="10" spans="1:15" ht="29" customHeight="1" x14ac:dyDescent="0.2">
      <c r="A10" s="1" t="s">
        <v>34</v>
      </c>
      <c r="B10" s="6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f>SUM(Tabella24101112131415[[#This Row],[GEN]:[DIC]])</f>
        <v>0</v>
      </c>
    </row>
    <row r="11" spans="1:15" ht="29" customHeight="1" x14ac:dyDescent="0.2">
      <c r="A11" s="1" t="s">
        <v>34</v>
      </c>
      <c r="B11" s="7" t="s">
        <v>55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f>SUM(Tabella24101112131415[[#This Row],[GEN]:[DIC]])</f>
        <v>0</v>
      </c>
    </row>
    <row r="12" spans="1:15" ht="29" customHeight="1" x14ac:dyDescent="0.2">
      <c r="A12" s="1" t="s">
        <v>35</v>
      </c>
      <c r="B12" s="6" t="s">
        <v>36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f>SUM(Tabella24101112131415[[#This Row],[GEN]:[DIC]])</f>
        <v>0</v>
      </c>
    </row>
    <row r="13" spans="1:15" ht="29" customHeight="1" x14ac:dyDescent="0.2">
      <c r="A13" s="1" t="s">
        <v>37</v>
      </c>
      <c r="B13" s="6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>
        <f>SUM(Tabella24101112131415[[#This Row],[GEN]:[DIC]])</f>
        <v>0</v>
      </c>
    </row>
    <row r="14" spans="1:15" ht="29" customHeight="1" x14ac:dyDescent="0.2">
      <c r="A14" s="1" t="s">
        <v>37</v>
      </c>
      <c r="B14" s="6" t="s">
        <v>38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>
        <f>SUM(Tabella24101112131415[[#This Row],[GEN]:[DIC]])</f>
        <v>0</v>
      </c>
    </row>
    <row r="15" spans="1:15" ht="29" customHeight="1" x14ac:dyDescent="0.2">
      <c r="A15" s="1" t="s">
        <v>37</v>
      </c>
      <c r="B15" s="6" t="s">
        <v>48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>
        <f>SUM(Tabella24101112131415[[#This Row],[GEN]:[DIC]])</f>
        <v>0</v>
      </c>
    </row>
    <row r="16" spans="1:15" ht="29" customHeight="1" x14ac:dyDescent="0.2">
      <c r="A16" s="1" t="s">
        <v>37</v>
      </c>
      <c r="B16" s="6" t="s">
        <v>39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>
        <f>SUM(Tabella24101112131415[[#This Row],[GEN]:[DIC]])</f>
        <v>0</v>
      </c>
    </row>
    <row r="17" spans="1:16" ht="29" customHeight="1" x14ac:dyDescent="0.2">
      <c r="A17" s="1" t="s">
        <v>40</v>
      </c>
      <c r="B17" s="6" t="s">
        <v>41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>
        <f>SUM(Tabella24101112131415[[#This Row],[GEN]:[DIC]])</f>
        <v>0</v>
      </c>
    </row>
    <row r="18" spans="1:16" ht="29" customHeight="1" x14ac:dyDescent="0.2">
      <c r="A18" s="1" t="s">
        <v>40</v>
      </c>
      <c r="B18" s="6" t="s">
        <v>42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>
        <f>SUM(Tabella24101112131415[[#This Row],[GEN]:[DIC]])</f>
        <v>0</v>
      </c>
    </row>
    <row r="19" spans="1:16" ht="26" x14ac:dyDescent="0.3">
      <c r="A19" s="9"/>
      <c r="B19" s="10"/>
      <c r="C19" s="11">
        <f>SUBTOTAL(109,Tabella24101112131415[GEN])</f>
        <v>0</v>
      </c>
      <c r="D19" s="11">
        <f>SUBTOTAL(109,Tabella24101112131415[FEB])</f>
        <v>0</v>
      </c>
      <c r="E19" s="11">
        <f>SUBTOTAL(109,Tabella24101112131415[MAR])</f>
        <v>0</v>
      </c>
      <c r="F19" s="11">
        <f>SUBTOTAL(109,Tabella24101112131415[APR])</f>
        <v>0</v>
      </c>
      <c r="G19" s="11">
        <f>SUBTOTAL(109,Tabella24101112131415[MAG])</f>
        <v>0</v>
      </c>
      <c r="H19" s="11">
        <f>SUBTOTAL(109,Tabella24101112131415[GIU])</f>
        <v>0</v>
      </c>
      <c r="I19" s="11">
        <f>SUBTOTAL(109,Tabella24101112131415[LUG])</f>
        <v>0</v>
      </c>
      <c r="J19" s="11">
        <f>SUBTOTAL(109,Tabella24101112131415[AGO])</f>
        <v>0</v>
      </c>
      <c r="K19" s="11">
        <f>SUBTOTAL(109,Tabella24101112131415[SETT])</f>
        <v>0</v>
      </c>
      <c r="L19" s="11">
        <f>SUBTOTAL(109,Tabella24101112131415[OTT])</f>
        <v>0</v>
      </c>
      <c r="M19" s="11">
        <f>SUBTOTAL(109,Tabella24101112131415[NOV])</f>
        <v>0</v>
      </c>
      <c r="N19" s="11">
        <f>SUBTOTAL(109,Tabella24101112131415[DIC])</f>
        <v>0</v>
      </c>
      <c r="P19" s="12">
        <f>SUM(Tabella24101112131415[[#Totals],[GEN]:[DIC]])</f>
        <v>0</v>
      </c>
    </row>
  </sheetData>
  <mergeCells count="1">
    <mergeCell ref="C1:N1"/>
  </mergeCells>
  <printOptions gridLines="1"/>
  <pageMargins left="0.7" right="0.7" top="0.75" bottom="0.75" header="0.3" footer="0.3"/>
  <pageSetup paperSize="9" scale="94" fitToWidth="0" fitToHeight="0" orientation="portrait" horizontalDpi="0" verticalDpi="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9933A-FFDB-ED4C-B70C-188B4153B84E}">
  <dimension ref="A1:K19"/>
  <sheetViews>
    <sheetView tabSelected="1" workbookViewId="0">
      <selection activeCell="B5" sqref="B5"/>
    </sheetView>
  </sheetViews>
  <sheetFormatPr baseColWidth="10" defaultRowHeight="16" x14ac:dyDescent="0.2"/>
  <cols>
    <col min="1" max="1" width="39" bestFit="1" customWidth="1"/>
    <col min="2" max="2" width="59.6640625" customWidth="1"/>
    <col min="10" max="10" width="0" hidden="1" customWidth="1"/>
  </cols>
  <sheetData>
    <row r="1" spans="1:11" ht="20" x14ac:dyDescent="0.25">
      <c r="B1" s="23" t="s">
        <v>21</v>
      </c>
      <c r="C1" s="23"/>
      <c r="D1" s="23"/>
      <c r="E1" s="23"/>
      <c r="F1" s="23"/>
      <c r="G1" s="23"/>
      <c r="H1" s="23"/>
      <c r="I1" s="23"/>
    </row>
    <row r="2" spans="1:11" x14ac:dyDescent="0.2">
      <c r="A2" s="5" t="s">
        <v>22</v>
      </c>
      <c r="B2" s="5" t="s">
        <v>49</v>
      </c>
      <c r="C2" s="13" t="s">
        <v>14</v>
      </c>
      <c r="D2" s="13" t="s">
        <v>15</v>
      </c>
      <c r="E2" s="13" t="s">
        <v>16</v>
      </c>
      <c r="F2" s="13" t="s">
        <v>17</v>
      </c>
      <c r="G2" s="13" t="s">
        <v>18</v>
      </c>
      <c r="H2" s="13" t="s">
        <v>19</v>
      </c>
      <c r="I2" s="13" t="s">
        <v>20</v>
      </c>
    </row>
    <row r="3" spans="1:11" s="3" customFormat="1" ht="29" customHeight="1" x14ac:dyDescent="0.2">
      <c r="A3" s="1" t="s">
        <v>23</v>
      </c>
      <c r="B3" s="6" t="s">
        <v>24</v>
      </c>
      <c r="C3" s="18">
        <f>'ISOCOM_1IT - 2023'!O3</f>
        <v>0</v>
      </c>
      <c r="D3" s="18">
        <f>'ISOCOM_1IT - 2024'!O3</f>
        <v>0</v>
      </c>
      <c r="E3" s="18">
        <f>'ISOCOM_1IT - 2025'!O3</f>
        <v>0</v>
      </c>
      <c r="F3" s="18">
        <f>'ISOCOM_1IT - 2026'!O3</f>
        <v>0</v>
      </c>
      <c r="G3" s="18">
        <f>'ISOCOM_1IT - 2027'!O3</f>
        <v>0</v>
      </c>
      <c r="H3" s="18">
        <f>'ISOCOM_1IT - 2028'!O3</f>
        <v>0</v>
      </c>
      <c r="I3" s="18">
        <f>'ISOCOM_1IT - 2029'!O3</f>
        <v>0</v>
      </c>
      <c r="J3" s="19">
        <f>SUM(Tabella242356789[[#This Row],[2023]:[2029]])</f>
        <v>0</v>
      </c>
      <c r="K3" s="19"/>
    </row>
    <row r="4" spans="1:11" s="3" customFormat="1" ht="29" customHeight="1" x14ac:dyDescent="0.2">
      <c r="A4" s="1" t="s">
        <v>25</v>
      </c>
      <c r="B4" s="6" t="s">
        <v>26</v>
      </c>
      <c r="C4" s="18">
        <f>'ISOCOM_1IT - 2023'!O4</f>
        <v>0</v>
      </c>
      <c r="D4" s="18">
        <f>'ISOCOM_1IT - 2024'!O4</f>
        <v>0</v>
      </c>
      <c r="E4" s="18">
        <f>'ISOCOM_1IT - 2025'!O4</f>
        <v>0</v>
      </c>
      <c r="F4" s="18">
        <f>'ISOCOM_1IT - 2026'!O4</f>
        <v>0</v>
      </c>
      <c r="G4" s="18">
        <f>'ISOCOM_1IT - 2027'!O4</f>
        <v>0</v>
      </c>
      <c r="H4" s="18">
        <f>'ISOCOM_1IT - 2028'!O4</f>
        <v>0</v>
      </c>
      <c r="I4" s="18">
        <f>'ISOCOM_1IT - 2029'!O4</f>
        <v>0</v>
      </c>
      <c r="J4" s="19">
        <f>SUM(Tabella242356789[[#This Row],[2023]:[2029]])</f>
        <v>0</v>
      </c>
      <c r="K4" s="19"/>
    </row>
    <row r="5" spans="1:11" s="3" customFormat="1" ht="29" customHeight="1" x14ac:dyDescent="0.2">
      <c r="A5" s="1" t="s">
        <v>27</v>
      </c>
      <c r="B5" s="6" t="s">
        <v>24</v>
      </c>
      <c r="C5" s="18">
        <f>'ISOCOM_1IT - 2023'!O5</f>
        <v>0</v>
      </c>
      <c r="D5" s="18">
        <f>'ISOCOM_1IT - 2024'!O5</f>
        <v>0</v>
      </c>
      <c r="E5" s="18">
        <f>'ISOCOM_1IT - 2025'!O5</f>
        <v>0</v>
      </c>
      <c r="F5" s="18">
        <f>'ISOCOM_1IT - 2026'!O5</f>
        <v>0</v>
      </c>
      <c r="G5" s="18">
        <f>'ISOCOM_1IT - 2027'!O5</f>
        <v>0</v>
      </c>
      <c r="H5" s="18">
        <f>'ISOCOM_1IT - 2028'!O5</f>
        <v>0</v>
      </c>
      <c r="I5" s="18">
        <f>'ISOCOM_1IT - 2029'!O5</f>
        <v>0</v>
      </c>
      <c r="J5" s="19"/>
      <c r="K5" s="19"/>
    </row>
    <row r="6" spans="1:11" s="3" customFormat="1" ht="29" customHeight="1" x14ac:dyDescent="0.2">
      <c r="A6" s="1" t="s">
        <v>28</v>
      </c>
      <c r="B6" s="6" t="s">
        <v>29</v>
      </c>
      <c r="C6" s="18">
        <f>'ISOCOM_1IT - 2023'!O6</f>
        <v>0</v>
      </c>
      <c r="D6" s="18">
        <f>'ISOCOM_1IT - 2024'!O6</f>
        <v>0</v>
      </c>
      <c r="E6" s="18">
        <f>'ISOCOM_1IT - 2025'!O6</f>
        <v>0</v>
      </c>
      <c r="F6" s="18">
        <f>'ISOCOM_1IT - 2026'!O6</f>
        <v>0</v>
      </c>
      <c r="G6" s="18">
        <f>'ISOCOM_1IT - 2027'!O6</f>
        <v>0</v>
      </c>
      <c r="H6" s="18">
        <f>'ISOCOM_1IT - 2028'!O6</f>
        <v>0</v>
      </c>
      <c r="I6" s="18">
        <f>'ISOCOM_1IT - 2029'!O6</f>
        <v>0</v>
      </c>
      <c r="J6" s="19">
        <f>SUM(Tabella242356789[[#This Row],[2023]:[2029]])</f>
        <v>0</v>
      </c>
      <c r="K6" s="19"/>
    </row>
    <row r="7" spans="1:11" s="3" customFormat="1" ht="29" customHeight="1" x14ac:dyDescent="0.2">
      <c r="A7" s="1" t="s">
        <v>30</v>
      </c>
      <c r="B7" s="6" t="s">
        <v>31</v>
      </c>
      <c r="C7" s="18">
        <f>'ISOCOM_1IT - 2023'!O7</f>
        <v>0</v>
      </c>
      <c r="D7" s="18">
        <f>'ISOCOM_1IT - 2024'!O7</f>
        <v>0</v>
      </c>
      <c r="E7" s="18">
        <f>'ISOCOM_1IT - 2025'!O7</f>
        <v>0</v>
      </c>
      <c r="F7" s="18">
        <f>'ISOCOM_1IT - 2026'!O7</f>
        <v>0</v>
      </c>
      <c r="G7" s="18">
        <f>'ISOCOM_1IT - 2027'!O7</f>
        <v>0</v>
      </c>
      <c r="H7" s="18">
        <f>'ISOCOM_1IT - 2028'!O7</f>
        <v>0</v>
      </c>
      <c r="I7" s="18">
        <f>'ISOCOM_1IT - 2029'!O7</f>
        <v>0</v>
      </c>
      <c r="J7" s="19">
        <f>SUM(Tabella242356789[[#This Row],[2023]:[2029]])</f>
        <v>0</v>
      </c>
      <c r="K7" s="19"/>
    </row>
    <row r="8" spans="1:11" ht="29" customHeight="1" x14ac:dyDescent="0.2">
      <c r="A8" s="1" t="s">
        <v>32</v>
      </c>
      <c r="B8" s="6" t="s">
        <v>43</v>
      </c>
      <c r="C8" s="18">
        <f>'ISOCOM_1IT - 2023'!O8</f>
        <v>0</v>
      </c>
      <c r="D8" s="18">
        <f>'ISOCOM_1IT - 2024'!O8</f>
        <v>0</v>
      </c>
      <c r="E8" s="18">
        <f>'ISOCOM_1IT - 2025'!O8</f>
        <v>0</v>
      </c>
      <c r="F8" s="18">
        <f>'ISOCOM_1IT - 2026'!O8</f>
        <v>0</v>
      </c>
      <c r="G8" s="18">
        <f>'ISOCOM_1IT - 2027'!O8</f>
        <v>0</v>
      </c>
      <c r="H8" s="18">
        <f>'ISOCOM_1IT - 2028'!O8</f>
        <v>0</v>
      </c>
      <c r="I8" s="18">
        <f>'ISOCOM_1IT - 2029'!O8</f>
        <v>0</v>
      </c>
      <c r="J8" s="19">
        <f>SUM(Tabella242356789[[#This Row],[2023]:[2029]])</f>
        <v>0</v>
      </c>
      <c r="K8" s="20"/>
    </row>
    <row r="9" spans="1:11" ht="29" customHeight="1" x14ac:dyDescent="0.2">
      <c r="A9" s="1" t="s">
        <v>33</v>
      </c>
      <c r="B9" s="6" t="s">
        <v>46</v>
      </c>
      <c r="C9" s="18">
        <f>'ISOCOM_1IT - 2023'!O9</f>
        <v>0</v>
      </c>
      <c r="D9" s="18">
        <f>'ISOCOM_1IT - 2024'!O9</f>
        <v>0</v>
      </c>
      <c r="E9" s="18">
        <f>'ISOCOM_1IT - 2025'!O9</f>
        <v>0</v>
      </c>
      <c r="F9" s="18">
        <f>'ISOCOM_1IT - 2026'!O9</f>
        <v>0</v>
      </c>
      <c r="G9" s="18">
        <f>'ISOCOM_1IT - 2027'!O9</f>
        <v>0</v>
      </c>
      <c r="H9" s="18">
        <f>'ISOCOM_1IT - 2028'!O9</f>
        <v>0</v>
      </c>
      <c r="I9" s="18">
        <f>'ISOCOM_1IT - 2029'!O9</f>
        <v>0</v>
      </c>
      <c r="J9" s="19">
        <f>SUM(Tabella242356789[[#This Row],[2023]:[2029]])</f>
        <v>0</v>
      </c>
      <c r="K9" s="20"/>
    </row>
    <row r="10" spans="1:11" ht="29" customHeight="1" x14ac:dyDescent="0.2">
      <c r="A10" s="1" t="s">
        <v>34</v>
      </c>
      <c r="B10" s="6" t="s">
        <v>44</v>
      </c>
      <c r="C10" s="18">
        <f>'ISOCOM_1IT - 2023'!O10</f>
        <v>0</v>
      </c>
      <c r="D10" s="18">
        <f>'ISOCOM_1IT - 2024'!O10</f>
        <v>0</v>
      </c>
      <c r="E10" s="18">
        <f>'ISOCOM_1IT - 2025'!O10</f>
        <v>0</v>
      </c>
      <c r="F10" s="18">
        <f>'ISOCOM_1IT - 2026'!O10</f>
        <v>0</v>
      </c>
      <c r="G10" s="18">
        <f>'ISOCOM_1IT - 2027'!O10</f>
        <v>0</v>
      </c>
      <c r="H10" s="18">
        <f>'ISOCOM_1IT - 2028'!O10</f>
        <v>0</v>
      </c>
      <c r="I10" s="18">
        <f>'ISOCOM_1IT - 2029'!O10</f>
        <v>0</v>
      </c>
      <c r="J10" s="19">
        <f>SUM(Tabella242356789[[#This Row],[2023]:[2029]])</f>
        <v>0</v>
      </c>
      <c r="K10" s="20"/>
    </row>
    <row r="11" spans="1:11" ht="29" customHeight="1" x14ac:dyDescent="0.2">
      <c r="A11" s="1" t="s">
        <v>34</v>
      </c>
      <c r="B11" s="7" t="s">
        <v>55</v>
      </c>
      <c r="C11" s="18">
        <f>'ISOCOM_1IT - 2023'!O11</f>
        <v>0</v>
      </c>
      <c r="D11" s="18">
        <f>'ISOCOM_1IT - 2024'!O11</f>
        <v>0</v>
      </c>
      <c r="E11" s="18">
        <f>'ISOCOM_1IT - 2025'!O11</f>
        <v>0</v>
      </c>
      <c r="F11" s="18">
        <f>'ISOCOM_1IT - 2026'!O11</f>
        <v>0</v>
      </c>
      <c r="G11" s="18">
        <f>'ISOCOM_1IT - 2027'!O11</f>
        <v>0</v>
      </c>
      <c r="H11" s="18">
        <f>'ISOCOM_1IT - 2028'!O11</f>
        <v>0</v>
      </c>
      <c r="I11" s="18">
        <f>'ISOCOM_1IT - 2029'!O11</f>
        <v>0</v>
      </c>
      <c r="J11" s="19">
        <f>SUM(Tabella242356789[[#This Row],[2023]:[2029]])</f>
        <v>0</v>
      </c>
      <c r="K11" s="20"/>
    </row>
    <row r="12" spans="1:11" ht="29" customHeight="1" x14ac:dyDescent="0.2">
      <c r="A12" s="1" t="s">
        <v>35</v>
      </c>
      <c r="B12" s="6" t="s">
        <v>36</v>
      </c>
      <c r="C12" s="18">
        <f>'ISOCOM_1IT - 2023'!O12</f>
        <v>0</v>
      </c>
      <c r="D12" s="18">
        <f>'ISOCOM_1IT - 2024'!O12</f>
        <v>0</v>
      </c>
      <c r="E12" s="18">
        <f>'ISOCOM_1IT - 2025'!O12</f>
        <v>0</v>
      </c>
      <c r="F12" s="18">
        <f>'ISOCOM_1IT - 2026'!O12</f>
        <v>0</v>
      </c>
      <c r="G12" s="18">
        <f>'ISOCOM_1IT - 2027'!O12</f>
        <v>0</v>
      </c>
      <c r="H12" s="18">
        <f>'ISOCOM_1IT - 2028'!O12</f>
        <v>0</v>
      </c>
      <c r="I12" s="18">
        <f>'ISOCOM_1IT - 2029'!O12</f>
        <v>0</v>
      </c>
      <c r="J12" s="19">
        <f>SUM(Tabella242356789[[#This Row],[2023]:[2029]])</f>
        <v>0</v>
      </c>
      <c r="K12" s="20"/>
    </row>
    <row r="13" spans="1:11" ht="29" customHeight="1" x14ac:dyDescent="0.2">
      <c r="A13" s="1" t="s">
        <v>37</v>
      </c>
      <c r="B13" s="6" t="s">
        <v>47</v>
      </c>
      <c r="C13" s="18">
        <f>'ISOCOM_1IT - 2023'!O13</f>
        <v>0</v>
      </c>
      <c r="D13" s="18">
        <f>'ISOCOM_1IT - 2024'!O13</f>
        <v>0</v>
      </c>
      <c r="E13" s="18">
        <f>'ISOCOM_1IT - 2025'!O13</f>
        <v>0</v>
      </c>
      <c r="F13" s="18">
        <f>'ISOCOM_1IT - 2026'!O13</f>
        <v>0</v>
      </c>
      <c r="G13" s="18">
        <f>'ISOCOM_1IT - 2027'!O13</f>
        <v>0</v>
      </c>
      <c r="H13" s="18">
        <f>'ISOCOM_1IT - 2028'!O13</f>
        <v>0</v>
      </c>
      <c r="I13" s="18">
        <f>'ISOCOM_1IT - 2029'!O13</f>
        <v>0</v>
      </c>
      <c r="J13" s="19">
        <f>SUM(Tabella242356789[[#This Row],[2023]:[2029]])</f>
        <v>0</v>
      </c>
      <c r="K13" s="20"/>
    </row>
    <row r="14" spans="1:11" ht="29" customHeight="1" x14ac:dyDescent="0.2">
      <c r="A14" s="1" t="s">
        <v>37</v>
      </c>
      <c r="B14" s="6" t="s">
        <v>38</v>
      </c>
      <c r="C14" s="18">
        <f>'ISOCOM_1IT - 2023'!O14</f>
        <v>0</v>
      </c>
      <c r="D14" s="18">
        <f>'ISOCOM_1IT - 2024'!O14</f>
        <v>0</v>
      </c>
      <c r="E14" s="18">
        <f>'ISOCOM_1IT - 2025'!O14</f>
        <v>0</v>
      </c>
      <c r="F14" s="18">
        <f>'ISOCOM_1IT - 2026'!O14</f>
        <v>0</v>
      </c>
      <c r="G14" s="18">
        <f>'ISOCOM_1IT - 2027'!O14</f>
        <v>0</v>
      </c>
      <c r="H14" s="18">
        <f>'ISOCOM_1IT - 2028'!O14</f>
        <v>0</v>
      </c>
      <c r="I14" s="18">
        <f>'ISOCOM_1IT - 2029'!O14</f>
        <v>0</v>
      </c>
      <c r="J14" s="19">
        <f>SUM(Tabella242356789[[#This Row],[2023]:[2029]])</f>
        <v>0</v>
      </c>
      <c r="K14" s="20"/>
    </row>
    <row r="15" spans="1:11" ht="29" customHeight="1" x14ac:dyDescent="0.2">
      <c r="A15" s="1" t="s">
        <v>37</v>
      </c>
      <c r="B15" s="6" t="s">
        <v>48</v>
      </c>
      <c r="C15" s="18">
        <f>'ISOCOM_1IT - 2023'!O15</f>
        <v>0</v>
      </c>
      <c r="D15" s="18">
        <f>'ISOCOM_1IT - 2024'!O15</f>
        <v>0</v>
      </c>
      <c r="E15" s="18">
        <f>'ISOCOM_1IT - 2025'!O15</f>
        <v>0</v>
      </c>
      <c r="F15" s="18">
        <f>'ISOCOM_1IT - 2026'!O15</f>
        <v>0</v>
      </c>
      <c r="G15" s="18">
        <f>'ISOCOM_1IT - 2027'!O15</f>
        <v>0</v>
      </c>
      <c r="H15" s="18">
        <f>'ISOCOM_1IT - 2028'!O15</f>
        <v>0</v>
      </c>
      <c r="I15" s="18">
        <f>'ISOCOM_1IT - 2029'!O15</f>
        <v>0</v>
      </c>
      <c r="J15" s="19">
        <f>SUM(Tabella242356789[[#This Row],[2023]:[2029]])</f>
        <v>0</v>
      </c>
      <c r="K15" s="20"/>
    </row>
    <row r="16" spans="1:11" ht="29" customHeight="1" x14ac:dyDescent="0.2">
      <c r="A16" s="1" t="s">
        <v>37</v>
      </c>
      <c r="B16" s="6" t="s">
        <v>39</v>
      </c>
      <c r="C16" s="18">
        <f>'ISOCOM_1IT - 2023'!O16</f>
        <v>0</v>
      </c>
      <c r="D16" s="18">
        <f>'ISOCOM_1IT - 2024'!O16</f>
        <v>0</v>
      </c>
      <c r="E16" s="18">
        <f>'ISOCOM_1IT - 2025'!O16</f>
        <v>0</v>
      </c>
      <c r="F16" s="18">
        <f>'ISOCOM_1IT - 2026'!O16</f>
        <v>0</v>
      </c>
      <c r="G16" s="18">
        <f>'ISOCOM_1IT - 2027'!O16</f>
        <v>0</v>
      </c>
      <c r="H16" s="18">
        <f>'ISOCOM_1IT - 2028'!O16</f>
        <v>0</v>
      </c>
      <c r="I16" s="18">
        <f>'ISOCOM_1IT - 2029'!O16</f>
        <v>0</v>
      </c>
      <c r="J16" s="19">
        <f>SUM(Tabella242356789[[#This Row],[2023]:[2029]])</f>
        <v>0</v>
      </c>
      <c r="K16" s="20"/>
    </row>
    <row r="17" spans="1:11" ht="29" customHeight="1" x14ac:dyDescent="0.2">
      <c r="A17" s="1" t="s">
        <v>40</v>
      </c>
      <c r="B17" s="6" t="s">
        <v>41</v>
      </c>
      <c r="C17" s="18">
        <f>'ISOCOM_1IT - 2023'!O17</f>
        <v>0</v>
      </c>
      <c r="D17" s="18">
        <f>'ISOCOM_1IT - 2024'!O17</f>
        <v>0</v>
      </c>
      <c r="E17" s="18">
        <f>'ISOCOM_1IT - 2025'!O17</f>
        <v>0</v>
      </c>
      <c r="F17" s="18">
        <f>'ISOCOM_1IT - 2026'!O17</f>
        <v>0</v>
      </c>
      <c r="G17" s="18">
        <f>'ISOCOM_1IT - 2027'!O17</f>
        <v>0</v>
      </c>
      <c r="H17" s="18">
        <f>'ISOCOM_1IT - 2028'!O17</f>
        <v>0</v>
      </c>
      <c r="I17" s="18">
        <f>'ISOCOM_1IT - 2029'!O17</f>
        <v>0</v>
      </c>
      <c r="J17" s="19">
        <f>SUM(Tabella242356789[[#This Row],[2023]:[2029]])</f>
        <v>0</v>
      </c>
      <c r="K17" s="20"/>
    </row>
    <row r="18" spans="1:11" ht="29" customHeight="1" x14ac:dyDescent="0.2">
      <c r="A18" s="1" t="s">
        <v>40</v>
      </c>
      <c r="B18" s="6" t="s">
        <v>42</v>
      </c>
      <c r="C18" s="18">
        <f>'ISOCOM_1IT - 2023'!O18</f>
        <v>0</v>
      </c>
      <c r="D18" s="18">
        <f>'ISOCOM_1IT - 2024'!O18</f>
        <v>0</v>
      </c>
      <c r="E18" s="18">
        <f>'ISOCOM_1IT - 2025'!O18</f>
        <v>0</v>
      </c>
      <c r="F18" s="18">
        <f>'ISOCOM_1IT - 2026'!O18</f>
        <v>0</v>
      </c>
      <c r="G18" s="18">
        <f>'ISOCOM_1IT - 2027'!O18</f>
        <v>0</v>
      </c>
      <c r="H18" s="18">
        <f>'ISOCOM_1IT - 2028'!O18</f>
        <v>0</v>
      </c>
      <c r="I18" s="18">
        <f>'ISOCOM_1IT - 2029'!O18</f>
        <v>0</v>
      </c>
      <c r="J18" s="19">
        <f>SUM(Tabella242356789[[#This Row],[2023]:[2029]])</f>
        <v>0</v>
      </c>
      <c r="K18" s="20"/>
    </row>
    <row r="19" spans="1:11" ht="26" x14ac:dyDescent="0.3">
      <c r="A19" s="9"/>
      <c r="B19" s="10"/>
      <c r="C19" s="18">
        <f>SUBTOTAL(109,Tabella242356789[2023])</f>
        <v>0</v>
      </c>
      <c r="D19" s="18">
        <f>SUBTOTAL(109,Tabella242356789[2024])</f>
        <v>0</v>
      </c>
      <c r="E19" s="18">
        <f>SUBTOTAL(109,Tabella242356789[2025])</f>
        <v>0</v>
      </c>
      <c r="F19" s="18">
        <f>SUBTOTAL(109,Tabella242356789[2026])</f>
        <v>0</v>
      </c>
      <c r="G19" s="18">
        <f>SUBTOTAL(109,Tabella242356789[2027])</f>
        <v>0</v>
      </c>
      <c r="H19" s="18">
        <f>SUBTOTAL(109,Tabella242356789[2028])</f>
        <v>0</v>
      </c>
      <c r="I19" s="18">
        <f>SUBTOTAL(109,Tabella242356789[2029])</f>
        <v>0</v>
      </c>
      <c r="J19" s="20"/>
      <c r="K19" s="21">
        <f>SUM(C19:J19)</f>
        <v>0</v>
      </c>
    </row>
  </sheetData>
  <sheetProtection algorithmName="SHA-512" hashValue="4x3d8IGZHdJaRKDsm00v4Flv0ZJMCTAsovPzaUT6uopok4xjXDYcOXagpzpCXYldrDQfpQdZMAmrwOo1zQknpA==" saltValue="Hv9tmoX0L7SedqgTgS13fw==" spinCount="100000" sheet="1" objects="1" scenarios="1"/>
  <mergeCells count="1">
    <mergeCell ref="B1:I1"/>
  </mergeCells>
  <phoneticPr fontId="3" type="noConversion"/>
  <printOptions gridLines="1"/>
  <pageMargins left="0.7" right="0.7" top="0.75" bottom="0.75" header="0.3" footer="0.3"/>
  <pageSetup paperSize="9" scale="94" fitToWidth="0" fitToHeight="0" orientation="portrait" horizontalDpi="0" verticalDpi="0"/>
  <legacy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8DAE6-293B-A043-A94A-1C535C5254F1}">
  <dimension ref="A1:D16"/>
  <sheetViews>
    <sheetView workbookViewId="0">
      <selection activeCell="D17" sqref="D17"/>
    </sheetView>
  </sheetViews>
  <sheetFormatPr baseColWidth="10" defaultRowHeight="16" x14ac:dyDescent="0.2"/>
  <cols>
    <col min="1" max="1" width="17.5" customWidth="1"/>
    <col min="2" max="2" width="64.33203125" customWidth="1"/>
    <col min="3" max="3" width="56.5" customWidth="1"/>
    <col min="4" max="4" width="148.33203125" bestFit="1" customWidth="1"/>
  </cols>
  <sheetData>
    <row r="1" spans="1:4" s="1" customFormat="1" x14ac:dyDescent="0.2">
      <c r="A1" s="2" t="s">
        <v>11</v>
      </c>
      <c r="B1" s="2" t="s">
        <v>53</v>
      </c>
      <c r="C1" s="2" t="s">
        <v>54</v>
      </c>
      <c r="D1" s="2" t="s">
        <v>12</v>
      </c>
    </row>
    <row r="2" spans="1:4" s="1" customFormat="1" x14ac:dyDescent="0.2">
      <c r="A2" s="24" t="s">
        <v>51</v>
      </c>
      <c r="B2" s="24" t="s">
        <v>52</v>
      </c>
      <c r="C2" s="17" t="s">
        <v>24</v>
      </c>
      <c r="D2" s="17" t="s">
        <v>56</v>
      </c>
    </row>
    <row r="3" spans="1:4" s="1" customFormat="1" x14ac:dyDescent="0.2">
      <c r="A3" s="24"/>
      <c r="B3" s="24"/>
      <c r="C3" s="14" t="s">
        <v>26</v>
      </c>
      <c r="D3" s="14" t="s">
        <v>57</v>
      </c>
    </row>
    <row r="4" spans="1:4" s="1" customFormat="1" x14ac:dyDescent="0.2">
      <c r="A4" s="24"/>
      <c r="B4" s="24"/>
      <c r="C4" s="16" t="s">
        <v>29</v>
      </c>
      <c r="D4" s="16" t="s">
        <v>59</v>
      </c>
    </row>
    <row r="5" spans="1:4" x14ac:dyDescent="0.2">
      <c r="A5" s="24"/>
      <c r="B5" s="24"/>
      <c r="C5" s="14" t="s">
        <v>31</v>
      </c>
      <c r="D5" s="14" t="s">
        <v>58</v>
      </c>
    </row>
    <row r="6" spans="1:4" x14ac:dyDescent="0.2">
      <c r="A6" s="24"/>
      <c r="B6" s="24"/>
      <c r="C6" s="16" t="s">
        <v>43</v>
      </c>
      <c r="D6" s="16" t="s">
        <v>60</v>
      </c>
    </row>
    <row r="7" spans="1:4" x14ac:dyDescent="0.2">
      <c r="A7" s="24"/>
      <c r="B7" s="24"/>
      <c r="C7" s="14" t="s">
        <v>46</v>
      </c>
      <c r="D7" s="14" t="s">
        <v>61</v>
      </c>
    </row>
    <row r="8" spans="1:4" x14ac:dyDescent="0.2">
      <c r="A8" s="24"/>
      <c r="B8" s="24"/>
      <c r="C8" s="16" t="s">
        <v>44</v>
      </c>
      <c r="D8" s="16" t="s">
        <v>62</v>
      </c>
    </row>
    <row r="9" spans="1:4" x14ac:dyDescent="0.2">
      <c r="A9" s="24"/>
      <c r="B9" s="24"/>
      <c r="C9" s="15" t="s">
        <v>55</v>
      </c>
      <c r="D9" s="14" t="s">
        <v>63</v>
      </c>
    </row>
    <row r="10" spans="1:4" x14ac:dyDescent="0.2">
      <c r="A10" s="24"/>
      <c r="B10" s="24"/>
      <c r="C10" s="16" t="s">
        <v>36</v>
      </c>
      <c r="D10" s="16" t="s">
        <v>64</v>
      </c>
    </row>
    <row r="11" spans="1:4" x14ac:dyDescent="0.2">
      <c r="A11" s="24"/>
      <c r="B11" s="24"/>
      <c r="C11" s="14" t="s">
        <v>47</v>
      </c>
      <c r="D11" s="14" t="s">
        <v>66</v>
      </c>
    </row>
    <row r="12" spans="1:4" x14ac:dyDescent="0.2">
      <c r="A12" s="24"/>
      <c r="B12" s="24"/>
      <c r="C12" s="16" t="s">
        <v>38</v>
      </c>
      <c r="D12" s="16" t="s">
        <v>65</v>
      </c>
    </row>
    <row r="13" spans="1:4" x14ac:dyDescent="0.2">
      <c r="A13" s="24"/>
      <c r="B13" s="24"/>
      <c r="C13" s="14" t="s">
        <v>48</v>
      </c>
      <c r="D13" s="14" t="s">
        <v>67</v>
      </c>
    </row>
    <row r="14" spans="1:4" x14ac:dyDescent="0.2">
      <c r="A14" s="24"/>
      <c r="B14" s="24"/>
      <c r="C14" s="16" t="s">
        <v>39</v>
      </c>
      <c r="D14" s="16" t="s">
        <v>68</v>
      </c>
    </row>
    <row r="15" spans="1:4" x14ac:dyDescent="0.2">
      <c r="A15" s="24"/>
      <c r="B15" s="24"/>
      <c r="C15" s="16" t="s">
        <v>41</v>
      </c>
      <c r="D15" s="16" t="s">
        <v>69</v>
      </c>
    </row>
    <row r="16" spans="1:4" x14ac:dyDescent="0.2">
      <c r="A16" s="24"/>
      <c r="B16" s="24"/>
      <c r="C16" s="16" t="s">
        <v>42</v>
      </c>
      <c r="D16" s="16" t="s">
        <v>70</v>
      </c>
    </row>
  </sheetData>
  <mergeCells count="2">
    <mergeCell ref="B2:B16"/>
    <mergeCell ref="A2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ISOCOM_1IT - 2023</vt:lpstr>
      <vt:lpstr>ISOCOM_1IT - 2024</vt:lpstr>
      <vt:lpstr>ISOCOM_1IT - 2025</vt:lpstr>
      <vt:lpstr>ISOCOM_1IT - 2026</vt:lpstr>
      <vt:lpstr>ISOCOM_1IT - 2027</vt:lpstr>
      <vt:lpstr>ISOCOM_1IT - 2028</vt:lpstr>
      <vt:lpstr>ISOCOM_1IT - 2029</vt:lpstr>
      <vt:lpstr>Matrice Generale - TOTAL</vt:lpstr>
      <vt:lpstr>Metadati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Raffaele Paciello</dc:creator>
  <cp:keywords/>
  <dc:description/>
  <cp:lastModifiedBy>Diego Provenzano</cp:lastModifiedBy>
  <dcterms:created xsi:type="dcterms:W3CDTF">2023-09-24T18:01:13Z</dcterms:created>
  <dcterms:modified xsi:type="dcterms:W3CDTF">2024-03-27T16:35:55Z</dcterms:modified>
  <cp:category/>
</cp:coreProperties>
</file>